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FPS 2022\"/>
    </mc:Choice>
  </mc:AlternateContent>
  <xr:revisionPtr revIDLastSave="0" documentId="8_{00D71B1A-16B0-483E-A001-B4206B1C1F8F}" xr6:coauthVersionLast="47" xr6:coauthVersionMax="47" xr10:uidLastSave="{00000000-0000-0000-0000-000000000000}"/>
  <bookViews>
    <workbookView xWindow="4200" yWindow="4200" windowWidth="21630" windowHeight="11385" tabRatio="632" activeTab="2" xr2:uid="{3E087C39-2252-41F5-B978-ADBEE043C342}"/>
  </bookViews>
  <sheets>
    <sheet name="LISTE A" sheetId="1" r:id="rId1"/>
    <sheet name="LISTE B" sheetId="3" r:id="rId2"/>
    <sheet name="TOTAL LISTE A + B " sheetId="4" r:id="rId3"/>
  </sheets>
  <definedNames>
    <definedName name="_xlnm._FilterDatabase" localSheetId="0" hidden="1">'LISTE A'!$A$2:$V$54</definedName>
    <definedName name="_xlnm._FilterDatabase" localSheetId="1" hidden="1">'LISTE B'!$A$2:$P$54</definedName>
    <definedName name="_xlnm._FilterDatabase" localSheetId="2" hidden="1">'TOTAL LISTE A + B '!$A$2:$S$54</definedName>
    <definedName name="_xlnm.Print_Titles" localSheetId="0">'LISTE A'!$1:$2</definedName>
    <definedName name="_xlnm.Print_Area" localSheetId="0">'LISTE A'!$A$1:$S$54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4" l="1"/>
  <c r="K43" i="4"/>
  <c r="J43" i="4"/>
  <c r="I43" i="4"/>
  <c r="C58" i="1" l="1"/>
  <c r="D58" i="1" s="1"/>
  <c r="G35" i="3"/>
  <c r="L50" i="4"/>
  <c r="L49" i="4"/>
  <c r="L48" i="4"/>
  <c r="L47" i="4"/>
  <c r="L46" i="4"/>
  <c r="L45" i="4"/>
  <c r="L44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3" i="4"/>
  <c r="F4" i="4"/>
  <c r="L53" i="4"/>
  <c r="K53" i="4"/>
  <c r="J53" i="4"/>
  <c r="L52" i="4"/>
  <c r="K52" i="4"/>
  <c r="J52" i="4"/>
  <c r="L51" i="4"/>
  <c r="K51" i="4"/>
  <c r="J51" i="4"/>
  <c r="K50" i="4"/>
  <c r="J50" i="4"/>
  <c r="K49" i="4"/>
  <c r="J49" i="4"/>
  <c r="K48" i="4"/>
  <c r="J48" i="4"/>
  <c r="K47" i="4"/>
  <c r="J47" i="4"/>
  <c r="K46" i="4"/>
  <c r="J46" i="4"/>
  <c r="K45" i="4"/>
  <c r="J45" i="4"/>
  <c r="K44" i="4"/>
  <c r="J44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J7" i="4"/>
  <c r="L6" i="4"/>
  <c r="K6" i="4"/>
  <c r="J6" i="4"/>
  <c r="L5" i="4"/>
  <c r="K5" i="4"/>
  <c r="J5" i="4"/>
  <c r="L4" i="4"/>
  <c r="K4" i="4"/>
  <c r="J4" i="4"/>
  <c r="L3" i="4"/>
  <c r="K3" i="4"/>
  <c r="J3" i="4"/>
  <c r="I53" i="4"/>
  <c r="I52" i="4"/>
  <c r="I51" i="4"/>
  <c r="I50" i="4"/>
  <c r="I49" i="4"/>
  <c r="I48" i="4"/>
  <c r="I47" i="4"/>
  <c r="I46" i="4"/>
  <c r="I45" i="4"/>
  <c r="I44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L54" i="4" l="1"/>
  <c r="K54" i="4"/>
  <c r="J54" i="4"/>
  <c r="I54" i="4"/>
  <c r="F54" i="4"/>
  <c r="E54" i="4"/>
  <c r="D54" i="4"/>
  <c r="C54" i="4"/>
  <c r="Q53" i="4"/>
  <c r="P53" i="4"/>
  <c r="O53" i="4"/>
  <c r="N53" i="4"/>
  <c r="H53" i="4"/>
  <c r="Q52" i="4"/>
  <c r="P52" i="4"/>
  <c r="O52" i="4"/>
  <c r="N52" i="4"/>
  <c r="H52" i="4"/>
  <c r="Q51" i="4"/>
  <c r="P51" i="4"/>
  <c r="O51" i="4"/>
  <c r="N51" i="4"/>
  <c r="H51" i="4"/>
  <c r="G51" i="4"/>
  <c r="Q50" i="4"/>
  <c r="P50" i="4"/>
  <c r="O50" i="4"/>
  <c r="N50" i="4"/>
  <c r="M50" i="4"/>
  <c r="H50" i="4"/>
  <c r="G50" i="4"/>
  <c r="Q49" i="4"/>
  <c r="P49" i="4"/>
  <c r="O49" i="4"/>
  <c r="N49" i="4"/>
  <c r="M49" i="4"/>
  <c r="H49" i="4"/>
  <c r="G49" i="4"/>
  <c r="Q48" i="4"/>
  <c r="P48" i="4"/>
  <c r="O48" i="4"/>
  <c r="N48" i="4"/>
  <c r="H48" i="4"/>
  <c r="G48" i="4"/>
  <c r="Q47" i="4"/>
  <c r="P47" i="4"/>
  <c r="O47" i="4"/>
  <c r="N47" i="4"/>
  <c r="M47" i="4"/>
  <c r="H47" i="4"/>
  <c r="G47" i="4"/>
  <c r="Q46" i="4"/>
  <c r="P46" i="4"/>
  <c r="O46" i="4"/>
  <c r="N46" i="4"/>
  <c r="H46" i="4"/>
  <c r="G46" i="4"/>
  <c r="Q45" i="4"/>
  <c r="P45" i="4"/>
  <c r="O45" i="4"/>
  <c r="N45" i="4"/>
  <c r="H45" i="4"/>
  <c r="Q44" i="4"/>
  <c r="P44" i="4"/>
  <c r="O44" i="4"/>
  <c r="N44" i="4"/>
  <c r="H44" i="4"/>
  <c r="G44" i="4"/>
  <c r="Q43" i="4"/>
  <c r="P43" i="4"/>
  <c r="O43" i="4"/>
  <c r="N43" i="4"/>
  <c r="M43" i="4"/>
  <c r="H43" i="4"/>
  <c r="G43" i="4"/>
  <c r="Q42" i="4"/>
  <c r="P42" i="4"/>
  <c r="O42" i="4"/>
  <c r="N42" i="4"/>
  <c r="H42" i="4"/>
  <c r="G42" i="4"/>
  <c r="Q41" i="4"/>
  <c r="P41" i="4"/>
  <c r="O41" i="4"/>
  <c r="N41" i="4"/>
  <c r="H41" i="4"/>
  <c r="G41" i="4"/>
  <c r="Q40" i="4"/>
  <c r="P40" i="4"/>
  <c r="O40" i="4"/>
  <c r="N40" i="4"/>
  <c r="H40" i="4"/>
  <c r="G40" i="4"/>
  <c r="Q39" i="4"/>
  <c r="P39" i="4"/>
  <c r="O39" i="4"/>
  <c r="N39" i="4"/>
  <c r="H39" i="4"/>
  <c r="G39" i="4"/>
  <c r="Q38" i="4"/>
  <c r="P38" i="4"/>
  <c r="O38" i="4"/>
  <c r="N38" i="4"/>
  <c r="H38" i="4"/>
  <c r="G38" i="4"/>
  <c r="Q37" i="4"/>
  <c r="P37" i="4"/>
  <c r="O37" i="4"/>
  <c r="N37" i="4"/>
  <c r="H37" i="4"/>
  <c r="G37" i="4"/>
  <c r="Q36" i="4"/>
  <c r="P36" i="4"/>
  <c r="O36" i="4"/>
  <c r="N36" i="4"/>
  <c r="M36" i="4"/>
  <c r="H36" i="4"/>
  <c r="G36" i="4"/>
  <c r="Q35" i="4"/>
  <c r="P35" i="4"/>
  <c r="O35" i="4"/>
  <c r="N35" i="4"/>
  <c r="H35" i="4"/>
  <c r="G35" i="4"/>
  <c r="Q34" i="4"/>
  <c r="P34" i="4"/>
  <c r="O34" i="4"/>
  <c r="N34" i="4"/>
  <c r="M34" i="4"/>
  <c r="H34" i="4"/>
  <c r="G34" i="4"/>
  <c r="Q33" i="4"/>
  <c r="P33" i="4"/>
  <c r="O33" i="4"/>
  <c r="N33" i="4"/>
  <c r="H33" i="4"/>
  <c r="G33" i="4"/>
  <c r="Q32" i="4"/>
  <c r="P32" i="4"/>
  <c r="O32" i="4"/>
  <c r="N32" i="4"/>
  <c r="M32" i="4"/>
  <c r="H32" i="4"/>
  <c r="G32" i="4"/>
  <c r="Q31" i="4"/>
  <c r="P31" i="4"/>
  <c r="O31" i="4"/>
  <c r="N31" i="4"/>
  <c r="M31" i="4"/>
  <c r="H31" i="4"/>
  <c r="G31" i="4"/>
  <c r="Q30" i="4"/>
  <c r="P30" i="4"/>
  <c r="O30" i="4"/>
  <c r="N30" i="4"/>
  <c r="H30" i="4"/>
  <c r="G30" i="4"/>
  <c r="Q29" i="4"/>
  <c r="P29" i="4"/>
  <c r="O29" i="4"/>
  <c r="N29" i="4"/>
  <c r="H29" i="4"/>
  <c r="G29" i="4"/>
  <c r="Q28" i="4"/>
  <c r="P28" i="4"/>
  <c r="O28" i="4"/>
  <c r="N28" i="4"/>
  <c r="H28" i="4"/>
  <c r="G28" i="4"/>
  <c r="Q27" i="4"/>
  <c r="P27" i="4"/>
  <c r="O27" i="4"/>
  <c r="N27" i="4"/>
  <c r="H27" i="4"/>
  <c r="G27" i="4"/>
  <c r="Q26" i="4"/>
  <c r="P26" i="4"/>
  <c r="O26" i="4"/>
  <c r="N26" i="4"/>
  <c r="H26" i="4"/>
  <c r="G26" i="4"/>
  <c r="Q25" i="4"/>
  <c r="P25" i="4"/>
  <c r="O25" i="4"/>
  <c r="N25" i="4"/>
  <c r="H25" i="4"/>
  <c r="G25" i="4"/>
  <c r="Q24" i="4"/>
  <c r="P24" i="4"/>
  <c r="O24" i="4"/>
  <c r="N24" i="4"/>
  <c r="H24" i="4"/>
  <c r="G24" i="4"/>
  <c r="Q23" i="4"/>
  <c r="P23" i="4"/>
  <c r="O23" i="4"/>
  <c r="N23" i="4"/>
  <c r="H23" i="4"/>
  <c r="G23" i="4"/>
  <c r="Q22" i="4"/>
  <c r="P22" i="4"/>
  <c r="O22" i="4"/>
  <c r="N22" i="4"/>
  <c r="H22" i="4"/>
  <c r="G22" i="4"/>
  <c r="Q21" i="4"/>
  <c r="P21" i="4"/>
  <c r="O21" i="4"/>
  <c r="N21" i="4"/>
  <c r="M21" i="4"/>
  <c r="H21" i="4"/>
  <c r="G21" i="4"/>
  <c r="Q20" i="4"/>
  <c r="P20" i="4"/>
  <c r="O20" i="4"/>
  <c r="N20" i="4"/>
  <c r="H20" i="4"/>
  <c r="Q19" i="4"/>
  <c r="P19" i="4"/>
  <c r="O19" i="4"/>
  <c r="N19" i="4"/>
  <c r="H19" i="4"/>
  <c r="G19" i="4"/>
  <c r="Q18" i="4"/>
  <c r="P18" i="4"/>
  <c r="O18" i="4"/>
  <c r="N18" i="4"/>
  <c r="H18" i="4"/>
  <c r="G18" i="4"/>
  <c r="Q17" i="4"/>
  <c r="P17" i="4"/>
  <c r="O17" i="4"/>
  <c r="N17" i="4"/>
  <c r="H17" i="4"/>
  <c r="G17" i="4"/>
  <c r="Q16" i="4"/>
  <c r="P16" i="4"/>
  <c r="O16" i="4"/>
  <c r="N16" i="4"/>
  <c r="H16" i="4"/>
  <c r="G16" i="4"/>
  <c r="Q15" i="4"/>
  <c r="P15" i="4"/>
  <c r="O15" i="4"/>
  <c r="N15" i="4"/>
  <c r="H15" i="4"/>
  <c r="G15" i="4"/>
  <c r="Q14" i="4"/>
  <c r="P14" i="4"/>
  <c r="O14" i="4"/>
  <c r="N14" i="4"/>
  <c r="H14" i="4"/>
  <c r="Q13" i="4"/>
  <c r="P13" i="4"/>
  <c r="O13" i="4"/>
  <c r="N13" i="4"/>
  <c r="H13" i="4"/>
  <c r="G13" i="4"/>
  <c r="Q12" i="4"/>
  <c r="P12" i="4"/>
  <c r="O12" i="4"/>
  <c r="N12" i="4"/>
  <c r="H12" i="4"/>
  <c r="G12" i="4"/>
  <c r="Q11" i="4"/>
  <c r="P11" i="4"/>
  <c r="O11" i="4"/>
  <c r="N11" i="4"/>
  <c r="H11" i="4"/>
  <c r="G11" i="4"/>
  <c r="Q10" i="4"/>
  <c r="P10" i="4"/>
  <c r="O10" i="4"/>
  <c r="N10" i="4"/>
  <c r="H10" i="4"/>
  <c r="G10" i="4"/>
  <c r="Q9" i="4"/>
  <c r="P9" i="4"/>
  <c r="O9" i="4"/>
  <c r="N9" i="4"/>
  <c r="H9" i="4"/>
  <c r="G9" i="4"/>
  <c r="Q8" i="4"/>
  <c r="P8" i="4"/>
  <c r="O8" i="4"/>
  <c r="N8" i="4"/>
  <c r="M8" i="4"/>
  <c r="H8" i="4"/>
  <c r="G8" i="4"/>
  <c r="Q7" i="4"/>
  <c r="P7" i="4"/>
  <c r="O7" i="4"/>
  <c r="N7" i="4"/>
  <c r="M7" i="4"/>
  <c r="H7" i="4"/>
  <c r="G7" i="4"/>
  <c r="Q6" i="4"/>
  <c r="P6" i="4"/>
  <c r="O6" i="4"/>
  <c r="N6" i="4"/>
  <c r="H6" i="4"/>
  <c r="G6" i="4"/>
  <c r="Q5" i="4"/>
  <c r="P5" i="4"/>
  <c r="O5" i="4"/>
  <c r="N5" i="4"/>
  <c r="H5" i="4"/>
  <c r="G5" i="4"/>
  <c r="Q4" i="4"/>
  <c r="P4" i="4"/>
  <c r="O4" i="4"/>
  <c r="N4" i="4"/>
  <c r="M4" i="4"/>
  <c r="H4" i="4"/>
  <c r="G4" i="4"/>
  <c r="Q3" i="4"/>
  <c r="P3" i="4"/>
  <c r="O3" i="4"/>
  <c r="N3" i="4"/>
  <c r="H3" i="4"/>
  <c r="G3" i="4"/>
  <c r="K54" i="3"/>
  <c r="J54" i="3"/>
  <c r="I54" i="3"/>
  <c r="H54" i="3"/>
  <c r="F54" i="3"/>
  <c r="E54" i="3"/>
  <c r="D54" i="3"/>
  <c r="C54" i="3"/>
  <c r="O53" i="3"/>
  <c r="N53" i="3"/>
  <c r="M53" i="3"/>
  <c r="O52" i="3"/>
  <c r="N52" i="3"/>
  <c r="M52" i="3"/>
  <c r="O51" i="3"/>
  <c r="N51" i="3"/>
  <c r="M51" i="3"/>
  <c r="G51" i="3"/>
  <c r="O50" i="3"/>
  <c r="N50" i="3"/>
  <c r="M50" i="3"/>
  <c r="L50" i="3"/>
  <c r="G50" i="3"/>
  <c r="O49" i="3"/>
  <c r="N49" i="3"/>
  <c r="M49" i="3"/>
  <c r="L49" i="3"/>
  <c r="G49" i="3"/>
  <c r="O48" i="3"/>
  <c r="N48" i="3"/>
  <c r="M48" i="3"/>
  <c r="G48" i="3"/>
  <c r="O47" i="3"/>
  <c r="N47" i="3"/>
  <c r="M47" i="3"/>
  <c r="L47" i="3"/>
  <c r="G47" i="3"/>
  <c r="O45" i="3"/>
  <c r="N45" i="3"/>
  <c r="M45" i="3"/>
  <c r="O44" i="3"/>
  <c r="N44" i="3"/>
  <c r="M44" i="3"/>
  <c r="G44" i="3"/>
  <c r="O43" i="3"/>
  <c r="N43" i="3"/>
  <c r="M43" i="3"/>
  <c r="L43" i="3"/>
  <c r="G43" i="3"/>
  <c r="O42" i="3"/>
  <c r="N42" i="3"/>
  <c r="M42" i="3"/>
  <c r="G42" i="3"/>
  <c r="O41" i="3"/>
  <c r="N41" i="3"/>
  <c r="M41" i="3"/>
  <c r="G41" i="3"/>
  <c r="O40" i="3"/>
  <c r="N40" i="3"/>
  <c r="M40" i="3"/>
  <c r="G40" i="3"/>
  <c r="O39" i="3"/>
  <c r="N39" i="3"/>
  <c r="M39" i="3"/>
  <c r="G39" i="3"/>
  <c r="O38" i="3"/>
  <c r="N38" i="3"/>
  <c r="M38" i="3"/>
  <c r="G38" i="3"/>
  <c r="O37" i="3"/>
  <c r="N37" i="3"/>
  <c r="M37" i="3"/>
  <c r="G37" i="3"/>
  <c r="O36" i="3"/>
  <c r="N36" i="3"/>
  <c r="M36" i="3"/>
  <c r="L36" i="3"/>
  <c r="G36" i="3"/>
  <c r="O35" i="3"/>
  <c r="N35" i="3"/>
  <c r="M35" i="3"/>
  <c r="O34" i="3"/>
  <c r="N34" i="3"/>
  <c r="M34" i="3"/>
  <c r="L34" i="3"/>
  <c r="G34" i="3"/>
  <c r="O32" i="3"/>
  <c r="N32" i="3"/>
  <c r="M32" i="3"/>
  <c r="L32" i="3"/>
  <c r="O31" i="3"/>
  <c r="N31" i="3"/>
  <c r="M31" i="3"/>
  <c r="L31" i="3"/>
  <c r="G31" i="3"/>
  <c r="O30" i="3"/>
  <c r="N30" i="3"/>
  <c r="M30" i="3"/>
  <c r="G30" i="3"/>
  <c r="O29" i="3"/>
  <c r="N29" i="3"/>
  <c r="M29" i="3"/>
  <c r="G29" i="3"/>
  <c r="O28" i="3"/>
  <c r="N28" i="3"/>
  <c r="M28" i="3"/>
  <c r="G28" i="3"/>
  <c r="O27" i="3"/>
  <c r="N27" i="3"/>
  <c r="M27" i="3"/>
  <c r="G27" i="3"/>
  <c r="O26" i="3"/>
  <c r="N26" i="3"/>
  <c r="M26" i="3"/>
  <c r="G26" i="3"/>
  <c r="O25" i="3"/>
  <c r="N25" i="3"/>
  <c r="M25" i="3"/>
  <c r="O24" i="3"/>
  <c r="N24" i="3"/>
  <c r="M24" i="3"/>
  <c r="O23" i="3"/>
  <c r="N23" i="3"/>
  <c r="M23" i="3"/>
  <c r="G23" i="3"/>
  <c r="O22" i="3"/>
  <c r="N22" i="3"/>
  <c r="M22" i="3"/>
  <c r="G22" i="3"/>
  <c r="O21" i="3"/>
  <c r="N21" i="3"/>
  <c r="M21" i="3"/>
  <c r="L21" i="3"/>
  <c r="G21" i="3"/>
  <c r="O20" i="3"/>
  <c r="N20" i="3"/>
  <c r="M20" i="3"/>
  <c r="O19" i="3"/>
  <c r="N19" i="3"/>
  <c r="M19" i="3"/>
  <c r="G19" i="3"/>
  <c r="O18" i="3"/>
  <c r="N18" i="3"/>
  <c r="M18" i="3"/>
  <c r="G18" i="3"/>
  <c r="O17" i="3"/>
  <c r="N17" i="3"/>
  <c r="M17" i="3"/>
  <c r="G17" i="3"/>
  <c r="O16" i="3"/>
  <c r="N16" i="3"/>
  <c r="M16" i="3"/>
  <c r="G16" i="3"/>
  <c r="O15" i="3"/>
  <c r="N15" i="3"/>
  <c r="M15" i="3"/>
  <c r="O14" i="3"/>
  <c r="N14" i="3"/>
  <c r="M14" i="3"/>
  <c r="O13" i="3"/>
  <c r="N13" i="3"/>
  <c r="M13" i="3"/>
  <c r="G13" i="3"/>
  <c r="O12" i="3"/>
  <c r="N12" i="3"/>
  <c r="M12" i="3"/>
  <c r="O10" i="3"/>
  <c r="N10" i="3"/>
  <c r="M10" i="3"/>
  <c r="G10" i="3"/>
  <c r="O9" i="3"/>
  <c r="N9" i="3"/>
  <c r="M9" i="3"/>
  <c r="O8" i="3"/>
  <c r="N8" i="3"/>
  <c r="M8" i="3"/>
  <c r="L8" i="3"/>
  <c r="G8" i="3"/>
  <c r="O7" i="3"/>
  <c r="N7" i="3"/>
  <c r="M7" i="3"/>
  <c r="L7" i="3"/>
  <c r="G7" i="3"/>
  <c r="O6" i="3"/>
  <c r="N6" i="3"/>
  <c r="M6" i="3"/>
  <c r="G6" i="3"/>
  <c r="O5" i="3"/>
  <c r="N5" i="3"/>
  <c r="M5" i="3"/>
  <c r="G5" i="3"/>
  <c r="O4" i="3"/>
  <c r="N4" i="3"/>
  <c r="M4" i="3"/>
  <c r="L4" i="3"/>
  <c r="G4" i="3"/>
  <c r="O3" i="3"/>
  <c r="N3" i="3"/>
  <c r="M3" i="3"/>
  <c r="M54" i="1"/>
  <c r="G54" i="1"/>
  <c r="H50" i="1"/>
  <c r="I50" i="1"/>
  <c r="O50" i="1"/>
  <c r="P50" i="1"/>
  <c r="Q50" i="1"/>
  <c r="R50" i="1"/>
  <c r="S50" i="1"/>
  <c r="T50" i="1"/>
  <c r="N54" i="1"/>
  <c r="T53" i="1"/>
  <c r="T52" i="1"/>
  <c r="T51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P49" i="1"/>
  <c r="P47" i="1"/>
  <c r="P43" i="1"/>
  <c r="P36" i="1"/>
  <c r="P34" i="1"/>
  <c r="P32" i="1"/>
  <c r="P31" i="1"/>
  <c r="P21" i="1"/>
  <c r="P8" i="1"/>
  <c r="P7" i="1"/>
  <c r="P4" i="1"/>
  <c r="Q3" i="1"/>
  <c r="R3" i="1"/>
  <c r="S3" i="1"/>
  <c r="O4" i="1"/>
  <c r="Q4" i="1"/>
  <c r="R4" i="1"/>
  <c r="S4" i="1"/>
  <c r="Q5" i="1"/>
  <c r="R5" i="1"/>
  <c r="S5" i="1"/>
  <c r="Q6" i="1"/>
  <c r="R6" i="1"/>
  <c r="S6" i="1"/>
  <c r="O7" i="1"/>
  <c r="Q7" i="1"/>
  <c r="R7" i="1"/>
  <c r="S7" i="1"/>
  <c r="O8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O21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O31" i="1"/>
  <c r="Q31" i="1"/>
  <c r="R31" i="1"/>
  <c r="S31" i="1"/>
  <c r="O32" i="1"/>
  <c r="Q32" i="1"/>
  <c r="R32" i="1"/>
  <c r="S32" i="1"/>
  <c r="Q33" i="1"/>
  <c r="R33" i="1"/>
  <c r="S33" i="1"/>
  <c r="O34" i="1"/>
  <c r="Q34" i="1"/>
  <c r="R34" i="1"/>
  <c r="S34" i="1"/>
  <c r="Q35" i="1"/>
  <c r="R35" i="1"/>
  <c r="S35" i="1"/>
  <c r="O36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O43" i="1"/>
  <c r="Q43" i="1"/>
  <c r="R43" i="1"/>
  <c r="S43" i="1"/>
  <c r="Q44" i="1"/>
  <c r="R44" i="1"/>
  <c r="S44" i="1"/>
  <c r="Q45" i="1"/>
  <c r="R45" i="1"/>
  <c r="S45" i="1"/>
  <c r="Q46" i="1"/>
  <c r="R46" i="1"/>
  <c r="S46" i="1"/>
  <c r="O47" i="1"/>
  <c r="Q47" i="1"/>
  <c r="R47" i="1"/>
  <c r="S47" i="1"/>
  <c r="Q48" i="1"/>
  <c r="R48" i="1"/>
  <c r="S48" i="1"/>
  <c r="O49" i="1"/>
  <c r="Q49" i="1"/>
  <c r="R49" i="1"/>
  <c r="S49" i="1"/>
  <c r="Q51" i="1"/>
  <c r="R51" i="1"/>
  <c r="S51" i="1"/>
  <c r="Q52" i="1"/>
  <c r="R52" i="1"/>
  <c r="S52" i="1"/>
  <c r="Q53" i="1"/>
  <c r="R53" i="1"/>
  <c r="S53" i="1"/>
  <c r="F54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I4" i="1"/>
  <c r="I3" i="1"/>
  <c r="E54" i="1"/>
  <c r="L54" i="1"/>
  <c r="H51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9" i="1"/>
  <c r="H18" i="1"/>
  <c r="H17" i="1"/>
  <c r="H15" i="1"/>
  <c r="H13" i="1"/>
  <c r="H12" i="1"/>
  <c r="H11" i="1"/>
  <c r="H10" i="1"/>
  <c r="H9" i="1"/>
  <c r="H8" i="1"/>
  <c r="H7" i="1"/>
  <c r="H6" i="1"/>
  <c r="H5" i="1"/>
  <c r="H4" i="1"/>
  <c r="H3" i="1"/>
  <c r="K54" i="1"/>
  <c r="J54" i="1"/>
  <c r="D54" i="1"/>
  <c r="C54" i="1"/>
  <c r="H54" i="1" l="1"/>
  <c r="J56" i="4"/>
  <c r="S9" i="4"/>
  <c r="S11" i="4"/>
  <c r="S13" i="4"/>
  <c r="S47" i="4"/>
  <c r="S23" i="4"/>
  <c r="S25" i="4"/>
  <c r="V26" i="1"/>
  <c r="S27" i="4"/>
  <c r="R47" i="4"/>
  <c r="P3" i="3"/>
  <c r="P18" i="3"/>
  <c r="R15" i="4"/>
  <c r="R19" i="4"/>
  <c r="R13" i="4"/>
  <c r="R25" i="4"/>
  <c r="S40" i="4"/>
  <c r="S35" i="4"/>
  <c r="S36" i="4"/>
  <c r="S6" i="4"/>
  <c r="S49" i="4"/>
  <c r="S53" i="4"/>
  <c r="S38" i="4"/>
  <c r="S4" i="4"/>
  <c r="S31" i="4"/>
  <c r="S42" i="4"/>
  <c r="S28" i="4"/>
  <c r="M54" i="3"/>
  <c r="R4" i="4"/>
  <c r="R3" i="4"/>
  <c r="S46" i="4"/>
  <c r="S51" i="4"/>
  <c r="S16" i="4"/>
  <c r="S18" i="4"/>
  <c r="R30" i="4"/>
  <c r="S33" i="4"/>
  <c r="R38" i="4"/>
  <c r="H54" i="4"/>
  <c r="R7" i="4"/>
  <c r="S39" i="4"/>
  <c r="R36" i="4"/>
  <c r="S26" i="4"/>
  <c r="S45" i="4"/>
  <c r="S3" i="4"/>
  <c r="S22" i="4"/>
  <c r="S15" i="4"/>
  <c r="S17" i="4"/>
  <c r="S19" i="4"/>
  <c r="R27" i="4"/>
  <c r="R28" i="4"/>
  <c r="R5" i="4"/>
  <c r="R48" i="4"/>
  <c r="R41" i="4"/>
  <c r="R32" i="4"/>
  <c r="R22" i="4"/>
  <c r="G54" i="4"/>
  <c r="P7" i="3"/>
  <c r="P37" i="3"/>
  <c r="P5" i="3"/>
  <c r="P40" i="3"/>
  <c r="P30" i="3"/>
  <c r="P27" i="3"/>
  <c r="P47" i="3"/>
  <c r="P28" i="3"/>
  <c r="P21" i="3"/>
  <c r="P51" i="3"/>
  <c r="P39" i="3"/>
  <c r="P48" i="3"/>
  <c r="P6" i="3"/>
  <c r="P10" i="3"/>
  <c r="P29" i="3"/>
  <c r="P4" i="3"/>
  <c r="P8" i="3"/>
  <c r="P23" i="3"/>
  <c r="P19" i="3"/>
  <c r="P49" i="3"/>
  <c r="P17" i="3"/>
  <c r="P41" i="3"/>
  <c r="P34" i="3"/>
  <c r="P22" i="3"/>
  <c r="P43" i="3"/>
  <c r="L54" i="3"/>
  <c r="P26" i="3"/>
  <c r="P36" i="3"/>
  <c r="P16" i="3"/>
  <c r="P42" i="3"/>
  <c r="P44" i="3"/>
  <c r="P32" i="3"/>
  <c r="P38" i="3"/>
  <c r="P13" i="3"/>
  <c r="G54" i="3"/>
  <c r="P50" i="3"/>
  <c r="O54" i="3"/>
  <c r="P31" i="3"/>
  <c r="R16" i="4"/>
  <c r="R18" i="4"/>
  <c r="R51" i="4"/>
  <c r="R44" i="4"/>
  <c r="S10" i="4"/>
  <c r="S12" i="4"/>
  <c r="S37" i="4"/>
  <c r="S44" i="4"/>
  <c r="O54" i="4"/>
  <c r="S8" i="4"/>
  <c r="R39" i="4"/>
  <c r="S29" i="4"/>
  <c r="S50" i="4"/>
  <c r="S20" i="4"/>
  <c r="S5" i="4"/>
  <c r="S48" i="4"/>
  <c r="S7" i="4"/>
  <c r="R24" i="4"/>
  <c r="S34" i="4"/>
  <c r="S41" i="4"/>
  <c r="S43" i="4"/>
  <c r="S32" i="4"/>
  <c r="R11" i="4"/>
  <c r="R17" i="4"/>
  <c r="S24" i="4"/>
  <c r="R43" i="4"/>
  <c r="S52" i="4"/>
  <c r="R6" i="4"/>
  <c r="R21" i="4"/>
  <c r="N54" i="4"/>
  <c r="S21" i="4"/>
  <c r="S30" i="4"/>
  <c r="R35" i="4"/>
  <c r="R42" i="4"/>
  <c r="R49" i="4"/>
  <c r="R10" i="4"/>
  <c r="R33" i="4"/>
  <c r="R12" i="4"/>
  <c r="R29" i="4"/>
  <c r="R40" i="4"/>
  <c r="R50" i="4"/>
  <c r="R9" i="4"/>
  <c r="R26" i="4"/>
  <c r="R37" i="4"/>
  <c r="R23" i="4"/>
  <c r="R31" i="4"/>
  <c r="R34" i="4"/>
  <c r="P54" i="4"/>
  <c r="R46" i="4"/>
  <c r="Q54" i="4"/>
  <c r="R8" i="4"/>
  <c r="S14" i="4"/>
  <c r="M54" i="4"/>
  <c r="N54" i="3"/>
  <c r="T54" i="1"/>
  <c r="P54" i="1"/>
  <c r="V14" i="1"/>
  <c r="V19" i="1"/>
  <c r="V50" i="1"/>
  <c r="U50" i="1"/>
  <c r="V34" i="1"/>
  <c r="V10" i="1"/>
  <c r="V46" i="1"/>
  <c r="V22" i="1"/>
  <c r="V38" i="1"/>
  <c r="V5" i="1"/>
  <c r="V17" i="1"/>
  <c r="V8" i="1"/>
  <c r="V20" i="1"/>
  <c r="V32" i="1"/>
  <c r="V44" i="1"/>
  <c r="V43" i="1"/>
  <c r="U19" i="1"/>
  <c r="V9" i="1"/>
  <c r="V21" i="1"/>
  <c r="V45" i="1"/>
  <c r="U30" i="1"/>
  <c r="U10" i="1"/>
  <c r="U3" i="1"/>
  <c r="V36" i="1"/>
  <c r="V3" i="1"/>
  <c r="V41" i="1"/>
  <c r="V29" i="1"/>
  <c r="V6" i="1"/>
  <c r="V18" i="1"/>
  <c r="V30" i="1"/>
  <c r="V53" i="1"/>
  <c r="V42" i="1"/>
  <c r="V7" i="1"/>
  <c r="V31" i="1"/>
  <c r="U22" i="1"/>
  <c r="V11" i="1"/>
  <c r="V23" i="1"/>
  <c r="V35" i="1"/>
  <c r="V47" i="1"/>
  <c r="V48" i="1"/>
  <c r="V12" i="1"/>
  <c r="V24" i="1"/>
  <c r="V33" i="1"/>
  <c r="U25" i="1"/>
  <c r="U21" i="1"/>
  <c r="V13" i="1"/>
  <c r="V25" i="1"/>
  <c r="V37" i="1"/>
  <c r="V49" i="1"/>
  <c r="V15" i="1"/>
  <c r="V27" i="1"/>
  <c r="V39" i="1"/>
  <c r="V51" i="1"/>
  <c r="V4" i="1"/>
  <c r="V16" i="1"/>
  <c r="V28" i="1"/>
  <c r="V40" i="1"/>
  <c r="V52" i="1"/>
  <c r="U28" i="1"/>
  <c r="U51" i="1"/>
  <c r="U33" i="1"/>
  <c r="U44" i="1"/>
  <c r="U40" i="1"/>
  <c r="U46" i="1"/>
  <c r="U15" i="1"/>
  <c r="R54" i="1"/>
  <c r="U13" i="1"/>
  <c r="U41" i="1"/>
  <c r="U16" i="1"/>
  <c r="U34" i="1"/>
  <c r="U36" i="1"/>
  <c r="U11" i="1"/>
  <c r="U29" i="1"/>
  <c r="U9" i="1"/>
  <c r="S54" i="1"/>
  <c r="U24" i="1"/>
  <c r="U27" i="1"/>
  <c r="U38" i="1"/>
  <c r="U6" i="1"/>
  <c r="O54" i="1"/>
  <c r="U47" i="1"/>
  <c r="U18" i="1"/>
  <c r="U4" i="1"/>
  <c r="U43" i="1"/>
  <c r="U17" i="1"/>
  <c r="U7" i="1"/>
  <c r="U49" i="1"/>
  <c r="U23" i="1"/>
  <c r="U42" i="1"/>
  <c r="U35" i="1"/>
  <c r="U32" i="1"/>
  <c r="U26" i="1"/>
  <c r="U12" i="1"/>
  <c r="U5" i="1"/>
  <c r="U37" i="1"/>
  <c r="U31" i="1"/>
  <c r="U8" i="1"/>
  <c r="Q54" i="1"/>
  <c r="U48" i="1"/>
  <c r="U39" i="1"/>
  <c r="I54" i="1"/>
  <c r="P54" i="3" l="1"/>
  <c r="R54" i="4"/>
  <c r="S54" i="4"/>
  <c r="V54" i="1"/>
  <c r="U54" i="1"/>
</calcChain>
</file>

<file path=xl/sharedStrings.xml><?xml version="1.0" encoding="utf-8"?>
<sst xmlns="http://schemas.openxmlformats.org/spreadsheetml/2006/main" count="225" uniqueCount="78">
  <si>
    <t>Spécialité</t>
  </si>
  <si>
    <t>Anatomie et cytologie pathologiques</t>
  </si>
  <si>
    <t>Anesthésie-réanimation</t>
  </si>
  <si>
    <t>Biologie médicale (médecin)</t>
  </si>
  <si>
    <t>Biologie médicale (pharmacien)</t>
  </si>
  <si>
    <t>Oncologie</t>
  </si>
  <si>
    <t>Médecine cardiovasculaire</t>
  </si>
  <si>
    <t>Chirurgie maxillo-faciale et stomatologie</t>
  </si>
  <si>
    <t>Chirurgie pédiatrique</t>
  </si>
  <si>
    <t>Chirurgie plastique, reconstructrice et esthétique</t>
  </si>
  <si>
    <t>Chirurgie thoracique et cardiovasculaire</t>
  </si>
  <si>
    <t>Dermatologie et vénéréologie</t>
  </si>
  <si>
    <t>Allergologie</t>
  </si>
  <si>
    <t>Endocrinologie-diabétologie-nutrition</t>
  </si>
  <si>
    <t>Gynécologie médicale</t>
  </si>
  <si>
    <t>Gynécologie obstétrique</t>
  </si>
  <si>
    <t>Hépato-gastro-entérologie</t>
  </si>
  <si>
    <t>Hématologie</t>
  </si>
  <si>
    <t>Médecine vasculaire</t>
  </si>
  <si>
    <t>Médecine et santé au travail</t>
  </si>
  <si>
    <t>Maladies infectieuses et tropicales</t>
  </si>
  <si>
    <t>Médecine interne et immunologie clinique</t>
  </si>
  <si>
    <t>Médecine légale</t>
  </si>
  <si>
    <t>Médecine nucléaire</t>
  </si>
  <si>
    <t>Néphrologie</t>
  </si>
  <si>
    <t>Neurochirurgie</t>
  </si>
  <si>
    <t>Neurologie</t>
  </si>
  <si>
    <t>Ophtalmologie</t>
  </si>
  <si>
    <t>Oto-rhino-laryngologie - chirurgie cervico-faciale</t>
  </si>
  <si>
    <t>Pédiatrie</t>
  </si>
  <si>
    <t>Pneumologie</t>
  </si>
  <si>
    <t>Génétique médicale</t>
  </si>
  <si>
    <t>Radiologie et imagerie médicale</t>
  </si>
  <si>
    <t>Médecine intensive-réanimation</t>
  </si>
  <si>
    <t>Médecine physique et de réadaptation</t>
  </si>
  <si>
    <t>Rhumatologie</t>
  </si>
  <si>
    <t>Urologie</t>
  </si>
  <si>
    <t>Chirurgie orthopédique et traumatologie</t>
  </si>
  <si>
    <t>Santé publique</t>
  </si>
  <si>
    <t>Chirurgie vasculaire</t>
  </si>
  <si>
    <t>Chirurgie viscérale et digestive</t>
  </si>
  <si>
    <t>Médecine générale</t>
  </si>
  <si>
    <t>Pharmacie hospitalière</t>
  </si>
  <si>
    <t>Chirurgie orale</t>
  </si>
  <si>
    <t>Psychiatrie</t>
  </si>
  <si>
    <t>Odontologie (Omnipraticien)</t>
  </si>
  <si>
    <t>Gériatrie</t>
  </si>
  <si>
    <t>Médecine d'urgence</t>
  </si>
  <si>
    <t>Orthopédie dento-faciale</t>
  </si>
  <si>
    <t>Médecine bucco-dentaire</t>
  </si>
  <si>
    <t>Sage-femme</t>
  </si>
  <si>
    <t>Candidats validés voie interne</t>
  </si>
  <si>
    <t>Candidats validés voie Externe</t>
  </si>
  <si>
    <t>Postes ouverts voie interne</t>
  </si>
  <si>
    <t>Postes ouverts voie externe</t>
  </si>
  <si>
    <t>Total candidats validés</t>
  </si>
  <si>
    <t>Code spécialité</t>
  </si>
  <si>
    <t>TOTAL GENERAL</t>
  </si>
  <si>
    <t>Pharmacie polyvalente</t>
  </si>
  <si>
    <t>Total postes ouverts deux voies</t>
  </si>
  <si>
    <t>candidats présents
voie interne</t>
  </si>
  <si>
    <t>candidats présents
voie externe</t>
  </si>
  <si>
    <t>Total candidats présents 2 voies</t>
  </si>
  <si>
    <t>VOIE INTERNE</t>
  </si>
  <si>
    <t>VOIE EXTERNE</t>
  </si>
  <si>
    <t>TOTAL DEUX VOIES</t>
  </si>
  <si>
    <t>Taux de présence aux épreuves</t>
  </si>
  <si>
    <t>Taux de présence</t>
  </si>
  <si>
    <t>,</t>
  </si>
  <si>
    <t>Nombre de lauréats</t>
  </si>
  <si>
    <t>Taux de couverture</t>
  </si>
  <si>
    <t>Barre d'admission</t>
  </si>
  <si>
    <t xml:space="preserve">Nombre de lauréats
Liste A + Liste B </t>
  </si>
  <si>
    <t>Postes ouverts voie externe
Liste A</t>
  </si>
  <si>
    <t>Postes ouverts voie interne
Liste A</t>
  </si>
  <si>
    <t>NB : les spécialités qui sont barrées sont celles pour lesquelles aucun candidat n'a été admis à concourir.</t>
  </si>
  <si>
    <t xml:space="preserve">VOIE INTERNE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</si>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</sst>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Aptos Narrow"/>
      <family val="2"/>
      <scheme val="minor"/>
    </font>
    <font>
      <b/>
      <sz val="11"/>
      <color rgb="FF2D374B"/>
      <name val="Arial"/>
      <family val="2"/>
    </font>
    <font>
      <b/>
      <sz val="10"/>
      <color rgb="FF2D374B"/>
      <name val="Arial"/>
      <family val="2"/>
    </font>
    <font>
      <b/>
      <sz val="10"/>
      <color theme="1"/>
      <name val="Aptos Narrow"/>
      <family val="2"/>
      <scheme val="minor"/>
    </font>
    <font>
      <b/>
      <i/>
      <sz val="11"/>
      <color rgb="FF0070C0"/>
      <name val="Aptos Narrow"/>
      <family val="2"/>
      <scheme val="minor"/>
    </font>
    <font>
      <b/>
      <sz val="11"/>
      <color rgb="FF0070C0"/>
      <name val="Arial"/>
      <family val="2"/>
    </font>
    <font>
      <b/>
      <sz val="11"/>
      <color rgb="FF0070C0"/>
      <name val="Aptos Narrow"/>
      <family val="2"/>
      <scheme val="minor"/>
    </font>
    <font>
      <i/>
      <sz val="11"/>
      <name val="Arial"/>
      <family val="2"/>
    </font>
    <font>
      <i/>
      <sz val="11"/>
      <name val="Aptos Narrow"/>
      <family val="2"/>
      <scheme val="minor"/>
    </font>
    <font>
      <b/>
      <sz val="11"/>
      <color rgb="FF00B050"/>
      <name val="Arial"/>
      <family val="2"/>
    </font>
    <font>
      <b/>
      <sz val="11"/>
      <color rgb="FF00B050"/>
      <name val="Aptos Narrow"/>
      <family val="2"/>
      <scheme val="minor"/>
    </font>
    <font>
      <b/>
      <i/>
      <sz val="11"/>
      <color theme="9" tint="-0.249977111117893"/>
      <name val="Arial"/>
      <family val="2"/>
    </font>
    <font>
      <i/>
      <sz val="11"/>
      <color theme="9" tint="-0.249977111117893"/>
      <name val="Aptos Narrow"/>
      <family val="2"/>
      <scheme val="minor"/>
    </font>
    <font>
      <b/>
      <i/>
      <sz val="11"/>
      <color theme="1" tint="0.499984740745262"/>
      <name val="Arial"/>
      <family val="2"/>
    </font>
    <font>
      <b/>
      <sz val="12"/>
      <color rgb="FF0070C0"/>
      <name val="Arial"/>
      <family val="2"/>
    </font>
    <font>
      <b/>
      <sz val="12"/>
      <color rgb="FF2D374B"/>
      <name val="Arial"/>
      <family val="2"/>
    </font>
    <font>
      <b/>
      <i/>
      <sz val="12"/>
      <color theme="9" tint="-0.249977111117893"/>
      <name val="Arial"/>
      <family val="2"/>
    </font>
    <font>
      <b/>
      <i/>
      <sz val="12"/>
      <name val="Arial"/>
      <family val="2"/>
    </font>
    <font>
      <b/>
      <i/>
      <sz val="12"/>
      <color theme="1" tint="0.499984740745262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00BC00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2D374B"/>
      <name val="Arial"/>
      <family val="2"/>
    </font>
    <font>
      <b/>
      <i/>
      <strike/>
      <sz val="12"/>
      <color rgb="FF2D374B"/>
      <name val="Arial"/>
      <family val="2"/>
    </font>
    <font>
      <b/>
      <strike/>
      <sz val="12"/>
      <color rgb="FF00B050"/>
      <name val="Arial"/>
      <family val="2"/>
    </font>
    <font>
      <b/>
      <strike/>
      <sz val="12"/>
      <color rgb="FF0070C0"/>
      <name val="Arial"/>
      <family val="2"/>
    </font>
    <font>
      <b/>
      <sz val="18"/>
      <color rgb="FF0070C0"/>
      <name val="Aptos Narrow"/>
      <family val="2"/>
      <scheme val="minor"/>
    </font>
    <font>
      <b/>
      <sz val="12"/>
      <name val="Arial"/>
      <family val="2"/>
    </font>
    <font>
      <strike/>
      <sz val="12"/>
      <color rgb="FF2D374B"/>
      <name val="Arial"/>
      <family val="2"/>
    </font>
    <font>
      <sz val="18"/>
      <color rgb="FF0070C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20"/>
      <color rgb="FF0070C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ptos Narrow"/>
      <family val="2"/>
      <scheme val="minor"/>
    </font>
    <font>
      <b/>
      <sz val="14"/>
      <name val="Aptos"/>
      <family val="2"/>
    </font>
    <font>
      <sz val="14"/>
      <color theme="1"/>
      <name val="Aptos"/>
      <family val="2"/>
    </font>
    <font>
      <b/>
      <i/>
      <sz val="12"/>
      <color rgb="FF0070C0"/>
      <name val="Arial"/>
      <family val="2"/>
    </font>
    <font>
      <sz val="11"/>
      <color rgb="FF0070C0"/>
      <name val="Aptos Narrow"/>
      <family val="2"/>
      <scheme val="minor"/>
    </font>
    <font>
      <b/>
      <sz val="14"/>
      <color rgb="FF0070C0"/>
      <name val="Aptos"/>
      <family val="2"/>
    </font>
    <font>
      <strike/>
      <sz val="12"/>
      <color rgb="FF0070C0"/>
      <name val="Arial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b/>
      <i/>
      <strike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ptos Narrow"/>
      <family val="2"/>
      <scheme val="minor"/>
    </font>
    <font>
      <sz val="14"/>
      <name val="Aptos"/>
      <family val="2"/>
    </font>
    <font>
      <sz val="14"/>
      <color rgb="FF0070C0"/>
      <name val="Aptos"/>
      <family val="2"/>
    </font>
    <font>
      <sz val="11"/>
      <name val="Aptos Narrow"/>
      <family val="2"/>
      <scheme val="minor"/>
    </font>
    <font>
      <b/>
      <sz val="14"/>
      <color rgb="FF0070C0"/>
      <name val="ADLaM Display"/>
    </font>
    <font>
      <b/>
      <i/>
      <sz val="14"/>
      <name val="Aptos"/>
      <family val="2"/>
    </font>
    <font>
      <b/>
      <sz val="14"/>
      <name val="Aptos Narrow"/>
      <family val="2"/>
      <scheme val="minor"/>
    </font>
    <font>
      <b/>
      <sz val="12"/>
      <color rgb="FF0070C0"/>
      <name val="Aptos"/>
      <family val="2"/>
    </font>
    <font>
      <b/>
      <i/>
      <sz val="12"/>
      <color rgb="FF0070C0"/>
      <name val="Aptos"/>
      <family val="2"/>
    </font>
    <font>
      <b/>
      <i/>
      <sz val="14"/>
      <color rgb="FF0070C0"/>
      <name val="Aptos"/>
      <family val="2"/>
    </font>
    <font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"/>
      <family val="2"/>
    </font>
    <font>
      <sz val="12"/>
      <color theme="1"/>
      <name val="Arial"/>
      <family val="2"/>
    </font>
    <font>
      <sz val="11"/>
      <color rgb="FF0070C0"/>
      <name val="Arial"/>
      <family val="2"/>
    </font>
    <font>
      <b/>
      <i/>
      <sz val="14"/>
      <color rgb="FF0070C0"/>
      <name val="Aptos Narrow"/>
      <family val="2"/>
      <scheme val="minor"/>
    </font>
    <font>
      <b/>
      <sz val="11"/>
      <name val="Aptos"/>
      <family val="2"/>
    </font>
    <font>
      <b/>
      <sz val="12"/>
      <color theme="1" tint="0.499984740745262"/>
      <name val="Arial"/>
      <family val="2"/>
    </font>
    <font>
      <b/>
      <sz val="12"/>
      <name val="Aptos"/>
      <family val="2"/>
    </font>
    <font>
      <b/>
      <sz val="1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/>
      <diagonal/>
    </border>
    <border>
      <left style="double">
        <color rgb="FF000000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ck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 style="thin">
        <color rgb="FF000000"/>
      </top>
      <bottom/>
      <diagonal/>
    </border>
    <border>
      <left style="thick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</borders>
  <cellStyleXfs count="1">
    <xf numFmtId="0" fontId="0" fillId="0" borderId="0"/>
  </cellStyleXfs>
  <cellXfs count="38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0" fontId="5" fillId="5" borderId="17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wrapText="1"/>
    </xf>
    <xf numFmtId="10" fontId="2" fillId="4" borderId="17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wrapText="1"/>
    </xf>
    <xf numFmtId="10" fontId="0" fillId="0" borderId="0" xfId="0" applyNumberFormat="1" applyAlignment="1">
      <alignment wrapText="1"/>
    </xf>
    <xf numFmtId="0" fontId="19" fillId="0" borderId="0" xfId="0" applyFont="1"/>
    <xf numFmtId="0" fontId="21" fillId="0" borderId="0" xfId="0" applyFont="1"/>
    <xf numFmtId="3" fontId="9" fillId="5" borderId="8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25" fillId="5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14" fillId="5" borderId="5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 wrapText="1"/>
    </xf>
    <xf numFmtId="10" fontId="5" fillId="5" borderId="2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10" fontId="5" fillId="4" borderId="28" xfId="0" applyNumberFormat="1" applyFont="1" applyFill="1" applyBorder="1" applyAlignment="1">
      <alignment horizontal="center" vertical="center" wrapText="1"/>
    </xf>
    <xf numFmtId="10" fontId="6" fillId="3" borderId="0" xfId="0" applyNumberFormat="1" applyFont="1" applyFill="1" applyAlignment="1">
      <alignment wrapText="1"/>
    </xf>
    <xf numFmtId="3" fontId="13" fillId="6" borderId="31" xfId="0" applyNumberFormat="1" applyFont="1" applyFill="1" applyBorder="1" applyAlignment="1">
      <alignment horizontal="center" vertical="center" wrapText="1"/>
    </xf>
    <xf numFmtId="3" fontId="11" fillId="2" borderId="35" xfId="0" applyNumberFormat="1" applyFont="1" applyFill="1" applyBorder="1" applyAlignment="1">
      <alignment horizontal="center" vertical="center" wrapText="1"/>
    </xf>
    <xf numFmtId="3" fontId="7" fillId="2" borderId="36" xfId="0" applyNumberFormat="1" applyFont="1" applyFill="1" applyBorder="1" applyAlignment="1">
      <alignment horizontal="center" vertical="center" wrapText="1"/>
    </xf>
    <xf numFmtId="3" fontId="13" fillId="6" borderId="37" xfId="0" applyNumberFormat="1" applyFont="1" applyFill="1" applyBorder="1" applyAlignment="1">
      <alignment horizontal="center" vertical="center" wrapText="1"/>
    </xf>
    <xf numFmtId="10" fontId="21" fillId="6" borderId="19" xfId="0" applyNumberFormat="1" applyFont="1" applyFill="1" applyBorder="1" applyAlignment="1">
      <alignment horizontal="center" vertical="center"/>
    </xf>
    <xf numFmtId="10" fontId="21" fillId="6" borderId="38" xfId="0" applyNumberFormat="1" applyFont="1" applyFill="1" applyBorder="1" applyAlignment="1">
      <alignment horizontal="center" vertical="center"/>
    </xf>
    <xf numFmtId="4" fontId="2" fillId="4" borderId="4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4" fontId="5" fillId="5" borderId="42" xfId="0" applyNumberFormat="1" applyFont="1" applyFill="1" applyBorder="1" applyAlignment="1">
      <alignment horizontal="center" vertical="center" wrapText="1"/>
    </xf>
    <xf numFmtId="4" fontId="14" fillId="5" borderId="4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wrapText="1"/>
    </xf>
    <xf numFmtId="0" fontId="35" fillId="0" borderId="0" xfId="0" applyFont="1"/>
    <xf numFmtId="3" fontId="34" fillId="8" borderId="1" xfId="0" applyNumberFormat="1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vertical="center" wrapText="1"/>
    </xf>
    <xf numFmtId="0" fontId="34" fillId="8" borderId="5" xfId="0" applyFont="1" applyFill="1" applyBorder="1" applyAlignment="1">
      <alignment vertical="center"/>
    </xf>
    <xf numFmtId="3" fontId="34" fillId="8" borderId="8" xfId="0" applyNumberFormat="1" applyFont="1" applyFill="1" applyBorder="1" applyAlignment="1">
      <alignment horizontal="center" vertical="center" wrapText="1"/>
    </xf>
    <xf numFmtId="3" fontId="34" fillId="8" borderId="5" xfId="0" applyNumberFormat="1" applyFont="1" applyFill="1" applyBorder="1" applyAlignment="1">
      <alignment horizontal="center" vertical="center" wrapText="1"/>
    </xf>
    <xf numFmtId="3" fontId="34" fillId="8" borderId="22" xfId="0" applyNumberFormat="1" applyFont="1" applyFill="1" applyBorder="1" applyAlignment="1">
      <alignment horizontal="center" vertical="center" wrapText="1"/>
    </xf>
    <xf numFmtId="4" fontId="34" fillId="8" borderId="42" xfId="0" applyNumberFormat="1" applyFont="1" applyFill="1" applyBorder="1" applyAlignment="1">
      <alignment horizontal="center" vertical="center" wrapText="1"/>
    </xf>
    <xf numFmtId="10" fontId="34" fillId="8" borderId="17" xfId="0" applyNumberFormat="1" applyFont="1" applyFill="1" applyBorder="1" applyAlignment="1">
      <alignment horizontal="center" vertical="center" wrapText="1"/>
    </xf>
    <xf numFmtId="10" fontId="34" fillId="8" borderId="28" xfId="0" applyNumberFormat="1" applyFont="1" applyFill="1" applyBorder="1" applyAlignment="1">
      <alignment horizontal="center" vertical="center" wrapText="1"/>
    </xf>
    <xf numFmtId="3" fontId="34" fillId="8" borderId="25" xfId="0" applyNumberFormat="1" applyFont="1" applyFill="1" applyBorder="1" applyAlignment="1">
      <alignment horizontal="center" vertical="center" wrapText="1"/>
    </xf>
    <xf numFmtId="3" fontId="34" fillId="8" borderId="9" xfId="0" applyNumberFormat="1" applyFont="1" applyFill="1" applyBorder="1" applyAlignment="1">
      <alignment horizontal="center" vertical="center" wrapText="1"/>
    </xf>
    <xf numFmtId="10" fontId="34" fillId="8" borderId="9" xfId="0" applyNumberFormat="1" applyFont="1" applyFill="1" applyBorder="1" applyAlignment="1">
      <alignment horizontal="center" vertical="center" wrapText="1"/>
    </xf>
    <xf numFmtId="10" fontId="34" fillId="8" borderId="32" xfId="0" applyNumberFormat="1" applyFont="1" applyFill="1" applyBorder="1" applyAlignment="1">
      <alignment horizontal="center" vertical="center" wrapText="1"/>
    </xf>
    <xf numFmtId="3" fontId="36" fillId="8" borderId="1" xfId="0" applyNumberFormat="1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6" fillId="8" borderId="5" xfId="0" applyFont="1" applyFill="1" applyBorder="1" applyAlignment="1">
      <alignment vertical="center"/>
    </xf>
    <xf numFmtId="3" fontId="36" fillId="8" borderId="8" xfId="0" applyNumberFormat="1" applyFont="1" applyFill="1" applyBorder="1" applyAlignment="1">
      <alignment horizontal="center" vertical="center" wrapText="1"/>
    </xf>
    <xf numFmtId="3" fontId="36" fillId="8" borderId="5" xfId="0" applyNumberFormat="1" applyFont="1" applyFill="1" applyBorder="1" applyAlignment="1">
      <alignment horizontal="center" vertical="center" wrapText="1"/>
    </xf>
    <xf numFmtId="3" fontId="36" fillId="8" borderId="22" xfId="0" applyNumberFormat="1" applyFont="1" applyFill="1" applyBorder="1" applyAlignment="1">
      <alignment horizontal="center" vertical="center" wrapText="1"/>
    </xf>
    <xf numFmtId="4" fontId="36" fillId="8" borderId="42" xfId="0" applyNumberFormat="1" applyFont="1" applyFill="1" applyBorder="1" applyAlignment="1">
      <alignment horizontal="center" vertical="center" wrapText="1"/>
    </xf>
    <xf numFmtId="10" fontId="36" fillId="8" borderId="17" xfId="0" applyNumberFormat="1" applyFont="1" applyFill="1" applyBorder="1" applyAlignment="1">
      <alignment horizontal="center" vertical="center" wrapText="1"/>
    </xf>
    <xf numFmtId="10" fontId="36" fillId="8" borderId="28" xfId="0" applyNumberFormat="1" applyFont="1" applyFill="1" applyBorder="1" applyAlignment="1">
      <alignment horizontal="center" vertical="center" wrapText="1"/>
    </xf>
    <xf numFmtId="3" fontId="36" fillId="8" borderId="25" xfId="0" applyNumberFormat="1" applyFont="1" applyFill="1" applyBorder="1" applyAlignment="1">
      <alignment horizontal="center" vertical="center" wrapText="1"/>
    </xf>
    <xf numFmtId="3" fontId="36" fillId="8" borderId="9" xfId="0" applyNumberFormat="1" applyFont="1" applyFill="1" applyBorder="1" applyAlignment="1">
      <alignment horizontal="center" vertical="center" wrapText="1"/>
    </xf>
    <xf numFmtId="10" fontId="36" fillId="8" borderId="9" xfId="0" applyNumberFormat="1" applyFont="1" applyFill="1" applyBorder="1" applyAlignment="1">
      <alignment horizontal="center" vertical="center" wrapText="1"/>
    </xf>
    <xf numFmtId="10" fontId="36" fillId="8" borderId="32" xfId="0" applyNumberFormat="1" applyFont="1" applyFill="1" applyBorder="1" applyAlignment="1">
      <alignment horizontal="center" vertical="center" wrapText="1"/>
    </xf>
    <xf numFmtId="0" fontId="37" fillId="0" borderId="0" xfId="0" applyFont="1"/>
    <xf numFmtId="10" fontId="5" fillId="5" borderId="42" xfId="0" applyNumberFormat="1" applyFont="1" applyFill="1" applyBorder="1" applyAlignment="1">
      <alignment horizontal="center" vertical="center" wrapText="1"/>
    </xf>
    <xf numFmtId="10" fontId="14" fillId="5" borderId="42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 wrapText="1"/>
    </xf>
    <xf numFmtId="3" fontId="14" fillId="4" borderId="22" xfId="0" applyNumberFormat="1" applyFont="1" applyFill="1" applyBorder="1" applyAlignment="1">
      <alignment horizontal="center" vertical="center" wrapText="1"/>
    </xf>
    <xf numFmtId="4" fontId="14" fillId="4" borderId="42" xfId="0" applyNumberFormat="1" applyFont="1" applyFill="1" applyBorder="1" applyAlignment="1">
      <alignment horizontal="center" vertical="center" wrapText="1"/>
    </xf>
    <xf numFmtId="10" fontId="14" fillId="4" borderId="17" xfId="0" applyNumberFormat="1" applyFont="1" applyFill="1" applyBorder="1" applyAlignment="1">
      <alignment horizontal="center" vertical="center" wrapText="1"/>
    </xf>
    <xf numFmtId="3" fontId="38" fillId="2" borderId="1" xfId="0" applyNumberFormat="1" applyFont="1" applyFill="1" applyBorder="1" applyAlignment="1">
      <alignment horizontal="center" vertical="center" wrapText="1"/>
    </xf>
    <xf numFmtId="3" fontId="38" fillId="6" borderId="9" xfId="0" applyNumberFormat="1" applyFont="1" applyFill="1" applyBorder="1" applyAlignment="1">
      <alignment horizontal="center" vertical="center" wrapText="1"/>
    </xf>
    <xf numFmtId="10" fontId="38" fillId="6" borderId="9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8" borderId="1" xfId="0" applyFont="1" applyFill="1" applyBorder="1" applyAlignment="1">
      <alignment vertical="center" wrapText="1"/>
    </xf>
    <xf numFmtId="3" fontId="40" fillId="8" borderId="1" xfId="0" applyNumberFormat="1" applyFont="1" applyFill="1" applyBorder="1" applyAlignment="1">
      <alignment horizontal="center" vertical="center" wrapText="1"/>
    </xf>
    <xf numFmtId="3" fontId="40" fillId="8" borderId="5" xfId="0" applyNumberFormat="1" applyFont="1" applyFill="1" applyBorder="1" applyAlignment="1">
      <alignment horizontal="center" vertical="center" wrapText="1"/>
    </xf>
    <xf numFmtId="3" fontId="40" fillId="8" borderId="22" xfId="0" applyNumberFormat="1" applyFont="1" applyFill="1" applyBorder="1" applyAlignment="1">
      <alignment horizontal="center" vertical="center" wrapText="1"/>
    </xf>
    <xf numFmtId="4" fontId="40" fillId="8" borderId="42" xfId="0" applyNumberFormat="1" applyFont="1" applyFill="1" applyBorder="1" applyAlignment="1">
      <alignment horizontal="center" vertical="center" wrapText="1"/>
    </xf>
    <xf numFmtId="10" fontId="40" fillId="8" borderId="42" xfId="0" applyNumberFormat="1" applyFont="1" applyFill="1" applyBorder="1" applyAlignment="1">
      <alignment horizontal="center" vertical="center" wrapText="1"/>
    </xf>
    <xf numFmtId="10" fontId="40" fillId="8" borderId="17" xfId="0" applyNumberFormat="1" applyFont="1" applyFill="1" applyBorder="1" applyAlignment="1">
      <alignment horizontal="center" vertical="center" wrapText="1"/>
    </xf>
    <xf numFmtId="3" fontId="40" fillId="8" borderId="9" xfId="0" applyNumberFormat="1" applyFont="1" applyFill="1" applyBorder="1" applyAlignment="1">
      <alignment horizontal="center" vertical="center" wrapText="1"/>
    </xf>
    <xf numFmtId="10" fontId="40" fillId="8" borderId="9" xfId="0" applyNumberFormat="1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vertical="center"/>
    </xf>
    <xf numFmtId="0" fontId="42" fillId="2" borderId="1" xfId="0" applyFont="1" applyFill="1" applyBorder="1" applyAlignment="1">
      <alignment vertical="center" wrapText="1"/>
    </xf>
    <xf numFmtId="0" fontId="40" fillId="8" borderId="5" xfId="0" applyFont="1" applyFill="1" applyBorder="1" applyAlignment="1">
      <alignment vertical="center"/>
    </xf>
    <xf numFmtId="0" fontId="43" fillId="8" borderId="1" xfId="0" applyFont="1" applyFill="1" applyBorder="1" applyAlignment="1">
      <alignment vertical="center" wrapText="1"/>
    </xf>
    <xf numFmtId="3" fontId="43" fillId="8" borderId="1" xfId="0" applyNumberFormat="1" applyFont="1" applyFill="1" applyBorder="1" applyAlignment="1">
      <alignment horizontal="center" vertical="center" wrapText="1"/>
    </xf>
    <xf numFmtId="3" fontId="43" fillId="8" borderId="5" xfId="0" applyNumberFormat="1" applyFont="1" applyFill="1" applyBorder="1" applyAlignment="1">
      <alignment horizontal="center" vertical="center" wrapText="1"/>
    </xf>
    <xf numFmtId="3" fontId="43" fillId="8" borderId="22" xfId="0" applyNumberFormat="1" applyFont="1" applyFill="1" applyBorder="1" applyAlignment="1">
      <alignment horizontal="center" vertical="center" wrapText="1"/>
    </xf>
    <xf numFmtId="4" fontId="43" fillId="8" borderId="42" xfId="0" applyNumberFormat="1" applyFont="1" applyFill="1" applyBorder="1" applyAlignment="1">
      <alignment horizontal="center" vertical="center" wrapText="1"/>
    </xf>
    <xf numFmtId="10" fontId="43" fillId="8" borderId="17" xfId="0" applyNumberFormat="1" applyFont="1" applyFill="1" applyBorder="1" applyAlignment="1">
      <alignment horizontal="center" vertical="center" wrapText="1"/>
    </xf>
    <xf numFmtId="3" fontId="43" fillId="8" borderId="9" xfId="0" applyNumberFormat="1" applyFont="1" applyFill="1" applyBorder="1" applyAlignment="1">
      <alignment horizontal="center" vertical="center" wrapText="1"/>
    </xf>
    <xf numFmtId="10" fontId="43" fillId="8" borderId="9" xfId="0" applyNumberFormat="1" applyFont="1" applyFill="1" applyBorder="1" applyAlignment="1">
      <alignment horizontal="center" vertical="center" wrapText="1"/>
    </xf>
    <xf numFmtId="3" fontId="45" fillId="4" borderId="1" xfId="0" applyNumberFormat="1" applyFont="1" applyFill="1" applyBorder="1" applyAlignment="1">
      <alignment horizontal="center" vertical="center" wrapText="1"/>
    </xf>
    <xf numFmtId="3" fontId="45" fillId="4" borderId="5" xfId="0" applyNumberFormat="1" applyFont="1" applyFill="1" applyBorder="1" applyAlignment="1">
      <alignment horizontal="center" vertical="center" wrapText="1"/>
    </xf>
    <xf numFmtId="3" fontId="45" fillId="4" borderId="22" xfId="0" applyNumberFormat="1" applyFont="1" applyFill="1" applyBorder="1" applyAlignment="1">
      <alignment horizontal="center" vertical="center" wrapText="1"/>
    </xf>
    <xf numFmtId="4" fontId="45" fillId="4" borderId="42" xfId="0" applyNumberFormat="1" applyFont="1" applyFill="1" applyBorder="1" applyAlignment="1">
      <alignment horizontal="center" vertical="center" wrapText="1"/>
    </xf>
    <xf numFmtId="10" fontId="45" fillId="4" borderId="17" xfId="0" applyNumberFormat="1" applyFont="1" applyFill="1" applyBorder="1" applyAlignment="1">
      <alignment horizontal="center" vertical="center" wrapText="1"/>
    </xf>
    <xf numFmtId="10" fontId="46" fillId="6" borderId="1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14" fillId="8" borderId="1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8" borderId="22" xfId="0" applyNumberFormat="1" applyFont="1" applyFill="1" applyBorder="1" applyAlignment="1">
      <alignment horizontal="center" vertical="center" wrapText="1"/>
    </xf>
    <xf numFmtId="4" fontId="14" fillId="8" borderId="42" xfId="0" applyNumberFormat="1" applyFont="1" applyFill="1" applyBorder="1" applyAlignment="1">
      <alignment horizontal="center" vertical="center" wrapText="1"/>
    </xf>
    <xf numFmtId="10" fontId="14" fillId="8" borderId="17" xfId="0" applyNumberFormat="1" applyFont="1" applyFill="1" applyBorder="1" applyAlignment="1">
      <alignment horizontal="center" vertical="center" wrapText="1"/>
    </xf>
    <xf numFmtId="3" fontId="14" fillId="8" borderId="9" xfId="0" applyNumberFormat="1" applyFont="1" applyFill="1" applyBorder="1" applyAlignment="1">
      <alignment horizontal="center" vertical="center" wrapText="1"/>
    </xf>
    <xf numFmtId="10" fontId="14" fillId="8" borderId="9" xfId="0" applyNumberFormat="1" applyFont="1" applyFill="1" applyBorder="1" applyAlignment="1">
      <alignment horizontal="center" vertical="center" wrapText="1"/>
    </xf>
    <xf numFmtId="0" fontId="49" fillId="0" borderId="0" xfId="0" applyFont="1"/>
    <xf numFmtId="0" fontId="27" fillId="8" borderId="1" xfId="0" applyFont="1" applyFill="1" applyBorder="1" applyAlignment="1">
      <alignment vertical="center" wrapText="1"/>
    </xf>
    <xf numFmtId="3" fontId="27" fillId="8" borderId="8" xfId="0" applyNumberFormat="1" applyFont="1" applyFill="1" applyBorder="1" applyAlignment="1">
      <alignment horizontal="center" vertical="center" wrapText="1"/>
    </xf>
    <xf numFmtId="3" fontId="27" fillId="8" borderId="1" xfId="0" applyNumberFormat="1" applyFont="1" applyFill="1" applyBorder="1" applyAlignment="1">
      <alignment horizontal="center" vertical="center" wrapText="1"/>
    </xf>
    <xf numFmtId="3" fontId="27" fillId="8" borderId="5" xfId="0" applyNumberFormat="1" applyFont="1" applyFill="1" applyBorder="1" applyAlignment="1">
      <alignment horizontal="center" vertical="center" wrapText="1"/>
    </xf>
    <xf numFmtId="3" fontId="27" fillId="8" borderId="22" xfId="0" applyNumberFormat="1" applyFont="1" applyFill="1" applyBorder="1" applyAlignment="1">
      <alignment horizontal="center" vertical="center" wrapText="1"/>
    </xf>
    <xf numFmtId="10" fontId="27" fillId="8" borderId="17" xfId="0" applyNumberFormat="1" applyFont="1" applyFill="1" applyBorder="1" applyAlignment="1">
      <alignment horizontal="center" vertical="center" wrapText="1"/>
    </xf>
    <xf numFmtId="3" fontId="27" fillId="8" borderId="25" xfId="0" applyNumberFormat="1" applyFont="1" applyFill="1" applyBorder="1" applyAlignment="1">
      <alignment horizontal="center" vertical="center" wrapText="1"/>
    </xf>
    <xf numFmtId="3" fontId="27" fillId="8" borderId="9" xfId="0" applyNumberFormat="1" applyFont="1" applyFill="1" applyBorder="1" applyAlignment="1">
      <alignment horizontal="center" vertical="center" wrapText="1"/>
    </xf>
    <xf numFmtId="10" fontId="27" fillId="8" borderId="9" xfId="0" applyNumberFormat="1" applyFont="1" applyFill="1" applyBorder="1" applyAlignment="1">
      <alignment horizontal="center" vertical="center" wrapText="1"/>
    </xf>
    <xf numFmtId="10" fontId="27" fillId="8" borderId="32" xfId="0" applyNumberFormat="1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vertical="center" wrapText="1"/>
    </xf>
    <xf numFmtId="0" fontId="36" fillId="8" borderId="5" xfId="0" applyFont="1" applyFill="1" applyBorder="1" applyAlignment="1">
      <alignment vertical="center" wrapText="1"/>
    </xf>
    <xf numFmtId="0" fontId="47" fillId="7" borderId="0" xfId="0" applyFont="1" applyFill="1"/>
    <xf numFmtId="10" fontId="14" fillId="8" borderId="42" xfId="0" applyNumberFormat="1" applyFont="1" applyFill="1" applyBorder="1" applyAlignment="1">
      <alignment horizontal="center" vertical="center" wrapText="1"/>
    </xf>
    <xf numFmtId="3" fontId="50" fillId="8" borderId="4" xfId="0" applyNumberFormat="1" applyFont="1" applyFill="1" applyBorder="1" applyAlignment="1">
      <alignment horizontal="center" vertical="center" wrapText="1"/>
    </xf>
    <xf numFmtId="3" fontId="50" fillId="8" borderId="21" xfId="0" applyNumberFormat="1" applyFont="1" applyFill="1" applyBorder="1" applyAlignment="1">
      <alignment horizontal="center" vertical="center" wrapText="1"/>
    </xf>
    <xf numFmtId="3" fontId="50" fillId="8" borderId="24" xfId="0" applyNumberFormat="1" applyFont="1" applyFill="1" applyBorder="1" applyAlignment="1">
      <alignment horizontal="center" vertical="center" wrapText="1"/>
    </xf>
    <xf numFmtId="4" fontId="50" fillId="8" borderId="44" xfId="0" applyNumberFormat="1" applyFont="1" applyFill="1" applyBorder="1" applyAlignment="1">
      <alignment horizontal="center" vertical="center" wrapText="1"/>
    </xf>
    <xf numFmtId="10" fontId="50" fillId="8" borderId="44" xfId="0" applyNumberFormat="1" applyFont="1" applyFill="1" applyBorder="1" applyAlignment="1">
      <alignment horizontal="center" vertical="center" wrapText="1"/>
    </xf>
    <xf numFmtId="10" fontId="50" fillId="8" borderId="7" xfId="0" applyNumberFormat="1" applyFont="1" applyFill="1" applyBorder="1" applyAlignment="1">
      <alignment horizontal="center" vertical="center" wrapText="1"/>
    </xf>
    <xf numFmtId="3" fontId="50" fillId="8" borderId="13" xfId="0" applyNumberFormat="1" applyFont="1" applyFill="1" applyBorder="1" applyAlignment="1">
      <alignment horizontal="center" vertical="center" wrapText="1"/>
    </xf>
    <xf numFmtId="10" fontId="50" fillId="8" borderId="13" xfId="0" applyNumberFormat="1" applyFont="1" applyFill="1" applyBorder="1" applyAlignment="1">
      <alignment horizontal="center" vertical="center" wrapText="1"/>
    </xf>
    <xf numFmtId="3" fontId="51" fillId="8" borderId="4" xfId="0" applyNumberFormat="1" applyFont="1" applyFill="1" applyBorder="1" applyAlignment="1">
      <alignment horizontal="center" vertical="center" wrapText="1"/>
    </xf>
    <xf numFmtId="3" fontId="36" fillId="8" borderId="12" xfId="0" applyNumberFormat="1" applyFont="1" applyFill="1" applyBorder="1" applyAlignment="1">
      <alignment horizontal="center" vertical="center" wrapText="1"/>
    </xf>
    <xf numFmtId="3" fontId="36" fillId="8" borderId="4" xfId="0" applyNumberFormat="1" applyFont="1" applyFill="1" applyBorder="1" applyAlignment="1">
      <alignment horizontal="center" vertical="center" wrapText="1"/>
    </xf>
    <xf numFmtId="3" fontId="36" fillId="8" borderId="21" xfId="0" applyNumberFormat="1" applyFont="1" applyFill="1" applyBorder="1" applyAlignment="1">
      <alignment horizontal="center" vertical="center" wrapText="1"/>
    </xf>
    <xf numFmtId="3" fontId="36" fillId="8" borderId="24" xfId="0" applyNumberFormat="1" applyFont="1" applyFill="1" applyBorder="1" applyAlignment="1">
      <alignment horizontal="center" vertical="center" wrapText="1"/>
    </xf>
    <xf numFmtId="4" fontId="36" fillId="8" borderId="44" xfId="0" applyNumberFormat="1" applyFont="1" applyFill="1" applyBorder="1" applyAlignment="1">
      <alignment horizontal="center" vertical="center" wrapText="1"/>
    </xf>
    <xf numFmtId="10" fontId="36" fillId="8" borderId="7" xfId="0" applyNumberFormat="1" applyFont="1" applyFill="1" applyBorder="1" applyAlignment="1">
      <alignment horizontal="center" vertical="center" wrapText="1"/>
    </xf>
    <xf numFmtId="10" fontId="36" fillId="8" borderId="30" xfId="0" applyNumberFormat="1" applyFont="1" applyFill="1" applyBorder="1" applyAlignment="1">
      <alignment horizontal="center" vertical="center" wrapText="1"/>
    </xf>
    <xf numFmtId="3" fontId="36" fillId="8" borderId="27" xfId="0" applyNumberFormat="1" applyFont="1" applyFill="1" applyBorder="1" applyAlignment="1">
      <alignment horizontal="center" vertical="center" wrapText="1"/>
    </xf>
    <xf numFmtId="3" fontId="51" fillId="8" borderId="12" xfId="0" applyNumberFormat="1" applyFont="1" applyFill="1" applyBorder="1" applyAlignment="1">
      <alignment horizontal="center" vertical="center" wrapText="1"/>
    </xf>
    <xf numFmtId="3" fontId="51" fillId="8" borderId="13" xfId="0" applyNumberFormat="1" applyFont="1" applyFill="1" applyBorder="1" applyAlignment="1">
      <alignment horizontal="center" vertical="center" wrapText="1"/>
    </xf>
    <xf numFmtId="10" fontId="51" fillId="8" borderId="13" xfId="0" applyNumberFormat="1" applyFont="1" applyFill="1" applyBorder="1" applyAlignment="1">
      <alignment horizontal="center" vertical="center" wrapText="1"/>
    </xf>
    <xf numFmtId="10" fontId="51" fillId="8" borderId="33" xfId="0" applyNumberFormat="1" applyFont="1" applyFill="1" applyBorder="1" applyAlignment="1">
      <alignment horizontal="center" vertical="center" wrapText="1"/>
    </xf>
    <xf numFmtId="3" fontId="36" fillId="8" borderId="13" xfId="0" applyNumberFormat="1" applyFont="1" applyFill="1" applyBorder="1" applyAlignment="1">
      <alignment horizontal="center" vertical="center" wrapText="1"/>
    </xf>
    <xf numFmtId="10" fontId="36" fillId="8" borderId="13" xfId="0" applyNumberFormat="1" applyFont="1" applyFill="1" applyBorder="1" applyAlignment="1">
      <alignment horizontal="center" vertical="center" wrapText="1"/>
    </xf>
    <xf numFmtId="10" fontId="36" fillId="8" borderId="33" xfId="0" applyNumberFormat="1" applyFont="1" applyFill="1" applyBorder="1" applyAlignment="1">
      <alignment horizontal="center" vertical="center" wrapText="1"/>
    </xf>
    <xf numFmtId="3" fontId="51" fillId="8" borderId="8" xfId="0" applyNumberFormat="1" applyFont="1" applyFill="1" applyBorder="1" applyAlignment="1">
      <alignment horizontal="center" vertical="center" wrapText="1"/>
    </xf>
    <xf numFmtId="3" fontId="51" fillId="8" borderId="1" xfId="0" applyNumberFormat="1" applyFont="1" applyFill="1" applyBorder="1" applyAlignment="1">
      <alignment horizontal="center" vertical="center" wrapText="1"/>
    </xf>
    <xf numFmtId="3" fontId="51" fillId="8" borderId="9" xfId="0" applyNumberFormat="1" applyFont="1" applyFill="1" applyBorder="1" applyAlignment="1">
      <alignment horizontal="center" vertical="center" wrapText="1"/>
    </xf>
    <xf numFmtId="10" fontId="51" fillId="8" borderId="9" xfId="0" applyNumberFormat="1" applyFont="1" applyFill="1" applyBorder="1" applyAlignment="1">
      <alignment horizontal="center" vertical="center" wrapText="1"/>
    </xf>
    <xf numFmtId="10" fontId="51" fillId="8" borderId="32" xfId="0" applyNumberFormat="1" applyFont="1" applyFill="1" applyBorder="1" applyAlignment="1">
      <alignment horizontal="center" vertical="center" wrapText="1"/>
    </xf>
    <xf numFmtId="0" fontId="52" fillId="0" borderId="0" xfId="0" applyFont="1"/>
    <xf numFmtId="10" fontId="14" fillId="8" borderId="28" xfId="0" applyNumberFormat="1" applyFont="1" applyFill="1" applyBorder="1" applyAlignment="1">
      <alignment horizontal="center" vertical="center" wrapText="1"/>
    </xf>
    <xf numFmtId="3" fontId="20" fillId="8" borderId="25" xfId="0" applyNumberFormat="1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center" vertical="center" wrapText="1"/>
    </xf>
    <xf numFmtId="3" fontId="15" fillId="8" borderId="5" xfId="0" applyNumberFormat="1" applyFont="1" applyFill="1" applyBorder="1" applyAlignment="1">
      <alignment horizontal="center" vertical="center" wrapText="1"/>
    </xf>
    <xf numFmtId="3" fontId="15" fillId="8" borderId="22" xfId="0" applyNumberFormat="1" applyFont="1" applyFill="1" applyBorder="1" applyAlignment="1">
      <alignment horizontal="center" vertical="center" wrapText="1"/>
    </xf>
    <xf numFmtId="10" fontId="15" fillId="8" borderId="17" xfId="0" applyNumberFormat="1" applyFont="1" applyFill="1" applyBorder="1" applyAlignment="1">
      <alignment horizontal="center" vertical="center" wrapText="1"/>
    </xf>
    <xf numFmtId="3" fontId="16" fillId="8" borderId="8" xfId="0" applyNumberFormat="1" applyFont="1" applyFill="1" applyBorder="1" applyAlignment="1">
      <alignment horizontal="center" vertical="center" wrapText="1"/>
    </xf>
    <xf numFmtId="3" fontId="17" fillId="8" borderId="1" xfId="0" applyNumberFormat="1" applyFont="1" applyFill="1" applyBorder="1" applyAlignment="1">
      <alignment horizontal="center" vertical="center" wrapText="1"/>
    </xf>
    <xf numFmtId="3" fontId="18" fillId="8" borderId="9" xfId="0" applyNumberFormat="1" applyFont="1" applyFill="1" applyBorder="1" applyAlignment="1">
      <alignment horizontal="center" vertical="center" wrapText="1"/>
    </xf>
    <xf numFmtId="10" fontId="18" fillId="8" borderId="9" xfId="0" applyNumberFormat="1" applyFont="1" applyFill="1" applyBorder="1" applyAlignment="1">
      <alignment horizontal="center" vertical="center" wrapText="1"/>
    </xf>
    <xf numFmtId="10" fontId="18" fillId="8" borderId="32" xfId="0" applyNumberFormat="1" applyFont="1" applyFill="1" applyBorder="1" applyAlignment="1">
      <alignment horizontal="center" vertical="center" wrapText="1"/>
    </xf>
    <xf numFmtId="3" fontId="38" fillId="8" borderId="1" xfId="0" applyNumberFormat="1" applyFont="1" applyFill="1" applyBorder="1" applyAlignment="1">
      <alignment horizontal="center" vertical="center" wrapText="1"/>
    </xf>
    <xf numFmtId="3" fontId="38" fillId="8" borderId="9" xfId="0" applyNumberFormat="1" applyFont="1" applyFill="1" applyBorder="1" applyAlignment="1">
      <alignment horizontal="center" vertical="center" wrapText="1"/>
    </xf>
    <xf numFmtId="10" fontId="38" fillId="8" borderId="9" xfId="0" applyNumberFormat="1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vertical="center" wrapText="1"/>
    </xf>
    <xf numFmtId="0" fontId="53" fillId="8" borderId="5" xfId="0" applyFont="1" applyFill="1" applyBorder="1" applyAlignment="1">
      <alignment vertical="center"/>
    </xf>
    <xf numFmtId="3" fontId="53" fillId="8" borderId="1" xfId="0" applyNumberFormat="1" applyFont="1" applyFill="1" applyBorder="1" applyAlignment="1">
      <alignment horizontal="center" vertical="center" wrapText="1"/>
    </xf>
    <xf numFmtId="3" fontId="53" fillId="8" borderId="5" xfId="0" applyNumberFormat="1" applyFont="1" applyFill="1" applyBorder="1" applyAlignment="1">
      <alignment horizontal="center" vertical="center" wrapText="1"/>
    </xf>
    <xf numFmtId="3" fontId="53" fillId="8" borderId="22" xfId="0" applyNumberFormat="1" applyFont="1" applyFill="1" applyBorder="1" applyAlignment="1">
      <alignment horizontal="center" vertical="center" wrapText="1"/>
    </xf>
    <xf numFmtId="4" fontId="53" fillId="8" borderId="42" xfId="0" applyNumberFormat="1" applyFont="1" applyFill="1" applyBorder="1" applyAlignment="1">
      <alignment horizontal="center" vertical="center" wrapText="1"/>
    </xf>
    <xf numFmtId="10" fontId="53" fillId="8" borderId="42" xfId="0" applyNumberFormat="1" applyFont="1" applyFill="1" applyBorder="1" applyAlignment="1">
      <alignment horizontal="center" vertical="center" wrapText="1"/>
    </xf>
    <xf numFmtId="10" fontId="53" fillId="8" borderId="17" xfId="0" applyNumberFormat="1" applyFont="1" applyFill="1" applyBorder="1" applyAlignment="1">
      <alignment horizontal="center" vertical="center" wrapText="1"/>
    </xf>
    <xf numFmtId="3" fontId="54" fillId="8" borderId="1" xfId="0" applyNumberFormat="1" applyFont="1" applyFill="1" applyBorder="1" applyAlignment="1">
      <alignment horizontal="center" vertical="center" wrapText="1"/>
    </xf>
    <xf numFmtId="3" fontId="54" fillId="8" borderId="9" xfId="0" applyNumberFormat="1" applyFont="1" applyFill="1" applyBorder="1" applyAlignment="1">
      <alignment horizontal="center" vertical="center" wrapText="1"/>
    </xf>
    <xf numFmtId="10" fontId="54" fillId="8" borderId="9" xfId="0" applyNumberFormat="1" applyFont="1" applyFill="1" applyBorder="1" applyAlignment="1">
      <alignment horizontal="center" vertical="center" wrapText="1"/>
    </xf>
    <xf numFmtId="3" fontId="55" fillId="8" borderId="1" xfId="0" applyNumberFormat="1" applyFont="1" applyFill="1" applyBorder="1" applyAlignment="1">
      <alignment horizontal="center" vertical="center" wrapText="1"/>
    </xf>
    <xf numFmtId="3" fontId="55" fillId="8" borderId="9" xfId="0" applyNumberFormat="1" applyFont="1" applyFill="1" applyBorder="1" applyAlignment="1">
      <alignment horizontal="center" vertical="center" wrapText="1"/>
    </xf>
    <xf numFmtId="10" fontId="55" fillId="8" borderId="9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47" fillId="3" borderId="0" xfId="0" applyFont="1" applyFill="1"/>
    <xf numFmtId="0" fontId="33" fillId="0" borderId="49" xfId="0" applyFont="1" applyBorder="1"/>
    <xf numFmtId="0" fontId="33" fillId="0" borderId="0" xfId="0" applyFont="1"/>
    <xf numFmtId="0" fontId="36" fillId="0" borderId="0" xfId="0" applyFont="1"/>
    <xf numFmtId="0" fontId="27" fillId="8" borderId="5" xfId="0" applyFont="1" applyFill="1" applyBorder="1" applyAlignment="1">
      <alignment vertical="center"/>
    </xf>
    <xf numFmtId="10" fontId="27" fillId="8" borderId="28" xfId="0" applyNumberFormat="1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3" fontId="17" fillId="8" borderId="9" xfId="0" applyNumberFormat="1" applyFont="1" applyFill="1" applyBorder="1" applyAlignment="1">
      <alignment horizontal="center" vertical="center" wrapText="1"/>
    </xf>
    <xf numFmtId="10" fontId="17" fillId="8" borderId="9" xfId="0" applyNumberFormat="1" applyFont="1" applyFill="1" applyBorder="1" applyAlignment="1">
      <alignment horizontal="center" vertical="center" wrapText="1"/>
    </xf>
    <xf numFmtId="10" fontId="17" fillId="8" borderId="32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wrapText="1"/>
    </xf>
    <xf numFmtId="0" fontId="40" fillId="8" borderId="5" xfId="0" applyFont="1" applyFill="1" applyBorder="1"/>
    <xf numFmtId="3" fontId="40" fillId="8" borderId="1" xfId="0" applyNumberFormat="1" applyFont="1" applyFill="1" applyBorder="1" applyAlignment="1">
      <alignment horizontal="center" wrapText="1"/>
    </xf>
    <xf numFmtId="3" fontId="40" fillId="8" borderId="5" xfId="0" applyNumberFormat="1" applyFont="1" applyFill="1" applyBorder="1" applyAlignment="1">
      <alignment horizontal="center" wrapText="1"/>
    </xf>
    <xf numFmtId="3" fontId="40" fillId="8" borderId="22" xfId="0" applyNumberFormat="1" applyFont="1" applyFill="1" applyBorder="1" applyAlignment="1">
      <alignment horizontal="center" wrapText="1"/>
    </xf>
    <xf numFmtId="4" fontId="40" fillId="8" borderId="42" xfId="0" applyNumberFormat="1" applyFont="1" applyFill="1" applyBorder="1" applyAlignment="1">
      <alignment horizontal="center" wrapText="1"/>
    </xf>
    <xf numFmtId="10" fontId="40" fillId="8" borderId="42" xfId="0" applyNumberFormat="1" applyFont="1" applyFill="1" applyBorder="1" applyAlignment="1">
      <alignment horizontal="center" wrapText="1"/>
    </xf>
    <xf numFmtId="10" fontId="40" fillId="8" borderId="17" xfId="0" applyNumberFormat="1" applyFont="1" applyFill="1" applyBorder="1" applyAlignment="1">
      <alignment horizontal="center" wrapText="1"/>
    </xf>
    <xf numFmtId="3" fontId="40" fillId="8" borderId="9" xfId="0" applyNumberFormat="1" applyFont="1" applyFill="1" applyBorder="1" applyAlignment="1">
      <alignment horizontal="center" wrapText="1"/>
    </xf>
    <xf numFmtId="10" fontId="40" fillId="8" borderId="9" xfId="0" applyNumberFormat="1" applyFont="1" applyFill="1" applyBorder="1" applyAlignment="1">
      <alignment horizontal="center" wrapText="1"/>
    </xf>
    <xf numFmtId="0" fontId="58" fillId="3" borderId="0" xfId="0" applyFont="1" applyFill="1"/>
    <xf numFmtId="0" fontId="36" fillId="3" borderId="0" xfId="0" applyFont="1" applyFill="1"/>
    <xf numFmtId="0" fontId="58" fillId="0" borderId="0" xfId="0" applyFont="1"/>
    <xf numFmtId="10" fontId="10" fillId="0" borderId="0" xfId="0" applyNumberFormat="1" applyFont="1" applyAlignment="1">
      <alignment horizontal="center" wrapText="1"/>
    </xf>
    <xf numFmtId="0" fontId="40" fillId="0" borderId="0" xfId="0" applyFont="1"/>
    <xf numFmtId="0" fontId="58" fillId="8" borderId="1" xfId="0" applyFont="1" applyFill="1" applyBorder="1" applyAlignment="1">
      <alignment vertical="center" wrapText="1"/>
    </xf>
    <xf numFmtId="0" fontId="58" fillId="8" borderId="5" xfId="0" applyFont="1" applyFill="1" applyBorder="1" applyAlignment="1">
      <alignment vertical="center"/>
    </xf>
    <xf numFmtId="3" fontId="58" fillId="8" borderId="8" xfId="0" applyNumberFormat="1" applyFont="1" applyFill="1" applyBorder="1" applyAlignment="1">
      <alignment horizontal="center" vertical="center" wrapText="1"/>
    </xf>
    <xf numFmtId="3" fontId="58" fillId="8" borderId="1" xfId="0" applyNumberFormat="1" applyFont="1" applyFill="1" applyBorder="1" applyAlignment="1">
      <alignment horizontal="center" vertical="center" wrapText="1"/>
    </xf>
    <xf numFmtId="3" fontId="58" fillId="8" borderId="5" xfId="0" applyNumberFormat="1" applyFont="1" applyFill="1" applyBorder="1" applyAlignment="1">
      <alignment horizontal="center" vertical="center" wrapText="1"/>
    </xf>
    <xf numFmtId="3" fontId="58" fillId="8" borderId="22" xfId="0" applyNumberFormat="1" applyFont="1" applyFill="1" applyBorder="1" applyAlignment="1">
      <alignment horizontal="center" vertical="center" wrapText="1"/>
    </xf>
    <xf numFmtId="4" fontId="58" fillId="8" borderId="42" xfId="0" applyNumberFormat="1" applyFont="1" applyFill="1" applyBorder="1" applyAlignment="1">
      <alignment horizontal="center" vertical="center" wrapText="1"/>
    </xf>
    <xf numFmtId="10" fontId="58" fillId="8" borderId="17" xfId="0" applyNumberFormat="1" applyFont="1" applyFill="1" applyBorder="1" applyAlignment="1">
      <alignment horizontal="center" vertical="center" wrapText="1"/>
    </xf>
    <xf numFmtId="10" fontId="58" fillId="8" borderId="28" xfId="0" applyNumberFormat="1" applyFont="1" applyFill="1" applyBorder="1" applyAlignment="1">
      <alignment horizontal="center" vertical="center" wrapText="1"/>
    </xf>
    <xf numFmtId="3" fontId="58" fillId="8" borderId="25" xfId="0" applyNumberFormat="1" applyFont="1" applyFill="1" applyBorder="1" applyAlignment="1">
      <alignment horizontal="center" vertical="center" wrapText="1"/>
    </xf>
    <xf numFmtId="3" fontId="58" fillId="8" borderId="9" xfId="0" applyNumberFormat="1" applyFont="1" applyFill="1" applyBorder="1" applyAlignment="1">
      <alignment horizontal="center" vertical="center" wrapText="1"/>
    </xf>
    <xf numFmtId="10" fontId="58" fillId="8" borderId="9" xfId="0" applyNumberFormat="1" applyFont="1" applyFill="1" applyBorder="1" applyAlignment="1">
      <alignment horizontal="center" vertical="center" wrapText="1"/>
    </xf>
    <xf numFmtId="10" fontId="58" fillId="8" borderId="32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53" fillId="8" borderId="9" xfId="0" applyNumberFormat="1" applyFont="1" applyFill="1" applyBorder="1" applyAlignment="1">
      <alignment horizontal="center" vertical="center" wrapText="1"/>
    </xf>
    <xf numFmtId="10" fontId="53" fillId="8" borderId="9" xfId="0" applyNumberFormat="1" applyFont="1" applyFill="1" applyBorder="1" applyAlignment="1">
      <alignment horizontal="center" vertical="center" wrapText="1"/>
    </xf>
    <xf numFmtId="0" fontId="59" fillId="0" borderId="0" xfId="0" applyFont="1"/>
    <xf numFmtId="3" fontId="60" fillId="2" borderId="36" xfId="0" applyNumberFormat="1" applyFont="1" applyFill="1" applyBorder="1" applyAlignment="1">
      <alignment horizontal="center" vertical="center" wrapText="1"/>
    </xf>
    <xf numFmtId="3" fontId="5" fillId="6" borderId="37" xfId="0" applyNumberFormat="1" applyFont="1" applyFill="1" applyBorder="1" applyAlignment="1">
      <alignment horizontal="center" vertical="center" wrapText="1"/>
    </xf>
    <xf numFmtId="3" fontId="5" fillId="6" borderId="3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0" fontId="61" fillId="0" borderId="0" xfId="0" applyNumberFormat="1" applyFont="1" applyAlignment="1">
      <alignment wrapText="1"/>
    </xf>
    <xf numFmtId="3" fontId="62" fillId="8" borderId="8" xfId="0" applyNumberFormat="1" applyFont="1" applyFill="1" applyBorder="1" applyAlignment="1">
      <alignment horizontal="center" vertical="center" wrapText="1"/>
    </xf>
    <xf numFmtId="3" fontId="62" fillId="8" borderId="1" xfId="0" applyNumberFormat="1" applyFont="1" applyFill="1" applyBorder="1" applyAlignment="1">
      <alignment horizontal="center" vertical="center" wrapText="1"/>
    </xf>
    <xf numFmtId="3" fontId="62" fillId="8" borderId="5" xfId="0" applyNumberFormat="1" applyFont="1" applyFill="1" applyBorder="1" applyAlignment="1">
      <alignment horizontal="center" vertical="center" wrapText="1"/>
    </xf>
    <xf numFmtId="3" fontId="62" fillId="8" borderId="22" xfId="0" applyNumberFormat="1" applyFont="1" applyFill="1" applyBorder="1" applyAlignment="1">
      <alignment horizontal="center" vertical="center" wrapText="1"/>
    </xf>
    <xf numFmtId="4" fontId="62" fillId="8" borderId="42" xfId="0" applyNumberFormat="1" applyFont="1" applyFill="1" applyBorder="1" applyAlignment="1">
      <alignment horizontal="center" vertical="center" wrapText="1"/>
    </xf>
    <xf numFmtId="10" fontId="62" fillId="8" borderId="17" xfId="0" applyNumberFormat="1" applyFont="1" applyFill="1" applyBorder="1" applyAlignment="1">
      <alignment horizontal="center" vertical="center" wrapText="1"/>
    </xf>
    <xf numFmtId="10" fontId="62" fillId="8" borderId="28" xfId="0" applyNumberFormat="1" applyFont="1" applyFill="1" applyBorder="1" applyAlignment="1">
      <alignment horizontal="center" vertical="center" wrapText="1"/>
    </xf>
    <xf numFmtId="3" fontId="62" fillId="8" borderId="25" xfId="0" applyNumberFormat="1" applyFont="1" applyFill="1" applyBorder="1" applyAlignment="1">
      <alignment horizontal="center" vertical="center" wrapText="1"/>
    </xf>
    <xf numFmtId="3" fontId="62" fillId="8" borderId="9" xfId="0" applyNumberFormat="1" applyFont="1" applyFill="1" applyBorder="1" applyAlignment="1">
      <alignment horizontal="center" vertical="center" wrapText="1"/>
    </xf>
    <xf numFmtId="10" fontId="62" fillId="8" borderId="9" xfId="0" applyNumberFormat="1" applyFont="1" applyFill="1" applyBorder="1" applyAlignment="1">
      <alignment horizontal="center" vertical="center" wrapText="1"/>
    </xf>
    <xf numFmtId="10" fontId="62" fillId="8" borderId="32" xfId="0" applyNumberFormat="1" applyFont="1" applyFill="1" applyBorder="1" applyAlignment="1">
      <alignment horizontal="center" vertical="center" wrapText="1"/>
    </xf>
    <xf numFmtId="0" fontId="62" fillId="3" borderId="0" xfId="0" applyFont="1" applyFill="1"/>
    <xf numFmtId="10" fontId="63" fillId="8" borderId="32" xfId="0" applyNumberFormat="1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28" fillId="8" borderId="5" xfId="0" applyFont="1" applyFill="1" applyBorder="1" applyAlignment="1">
      <alignment vertical="center"/>
    </xf>
    <xf numFmtId="3" fontId="24" fillId="8" borderId="8" xfId="0" applyNumberFormat="1" applyFont="1" applyFill="1" applyBorder="1" applyAlignment="1">
      <alignment horizontal="center" vertical="center" wrapText="1"/>
    </xf>
    <xf numFmtId="3" fontId="25" fillId="8" borderId="1" xfId="0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23" fillId="8" borderId="5" xfId="0" applyFont="1" applyFill="1" applyBorder="1" applyAlignment="1">
      <alignment vertical="center"/>
    </xf>
    <xf numFmtId="3" fontId="25" fillId="8" borderId="5" xfId="0" applyNumberFormat="1" applyFont="1" applyFill="1" applyBorder="1" applyAlignment="1">
      <alignment horizontal="center" vertical="center" wrapText="1"/>
    </xf>
    <xf numFmtId="3" fontId="25" fillId="8" borderId="22" xfId="0" applyNumberFormat="1" applyFont="1" applyFill="1" applyBorder="1" applyAlignment="1">
      <alignment horizontal="center" vertical="center" wrapText="1"/>
    </xf>
    <xf numFmtId="10" fontId="25" fillId="8" borderId="17" xfId="0" applyNumberFormat="1" applyFont="1" applyFill="1" applyBorder="1" applyAlignment="1">
      <alignment horizontal="center" vertical="center" wrapText="1"/>
    </xf>
    <xf numFmtId="10" fontId="25" fillId="8" borderId="28" xfId="0" applyNumberFormat="1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vertical="center" wrapText="1"/>
    </xf>
    <xf numFmtId="0" fontId="23" fillId="8" borderId="6" xfId="0" applyFont="1" applyFill="1" applyBorder="1" applyAlignment="1">
      <alignment vertical="center"/>
    </xf>
    <xf numFmtId="3" fontId="24" fillId="8" borderId="10" xfId="0" applyNumberFormat="1" applyFont="1" applyFill="1" applyBorder="1" applyAlignment="1">
      <alignment horizontal="center" vertical="center" wrapText="1"/>
    </xf>
    <xf numFmtId="3" fontId="25" fillId="8" borderId="2" xfId="0" applyNumberFormat="1" applyFont="1" applyFill="1" applyBorder="1" applyAlignment="1">
      <alignment horizontal="center" vertical="center" wrapText="1"/>
    </xf>
    <xf numFmtId="3" fontId="25" fillId="8" borderId="6" xfId="0" applyNumberFormat="1" applyFont="1" applyFill="1" applyBorder="1" applyAlignment="1">
      <alignment horizontal="center" vertical="center" wrapText="1"/>
    </xf>
    <xf numFmtId="3" fontId="25" fillId="8" borderId="23" xfId="0" applyNumberFormat="1" applyFont="1" applyFill="1" applyBorder="1" applyAlignment="1">
      <alignment horizontal="center" vertical="center" wrapText="1"/>
    </xf>
    <xf numFmtId="10" fontId="25" fillId="8" borderId="18" xfId="0" applyNumberFormat="1" applyFont="1" applyFill="1" applyBorder="1" applyAlignment="1">
      <alignment horizontal="center" vertical="center" wrapText="1"/>
    </xf>
    <xf numFmtId="10" fontId="25" fillId="8" borderId="29" xfId="0" applyNumberFormat="1" applyFont="1" applyFill="1" applyBorder="1" applyAlignment="1">
      <alignment horizontal="center" vertical="center" wrapText="1"/>
    </xf>
    <xf numFmtId="3" fontId="20" fillId="8" borderId="26" xfId="0" applyNumberFormat="1" applyFont="1" applyFill="1" applyBorder="1" applyAlignment="1">
      <alignment horizontal="center" vertical="center" wrapText="1"/>
    </xf>
    <xf numFmtId="3" fontId="15" fillId="8" borderId="2" xfId="0" applyNumberFormat="1" applyFont="1" applyFill="1" applyBorder="1" applyAlignment="1">
      <alignment horizontal="center" vertical="center" wrapText="1"/>
    </xf>
    <xf numFmtId="3" fontId="15" fillId="8" borderId="6" xfId="0" applyNumberFormat="1" applyFont="1" applyFill="1" applyBorder="1" applyAlignment="1">
      <alignment horizontal="center" vertical="center" wrapText="1"/>
    </xf>
    <xf numFmtId="3" fontId="15" fillId="8" borderId="23" xfId="0" applyNumberFormat="1" applyFont="1" applyFill="1" applyBorder="1" applyAlignment="1">
      <alignment horizontal="center" vertical="center" wrapText="1"/>
    </xf>
    <xf numFmtId="10" fontId="15" fillId="8" borderId="18" xfId="0" applyNumberFormat="1" applyFont="1" applyFill="1" applyBorder="1" applyAlignment="1">
      <alignment horizontal="center" vertical="center" wrapText="1"/>
    </xf>
    <xf numFmtId="3" fontId="16" fillId="8" borderId="10" xfId="0" applyNumberFormat="1" applyFont="1" applyFill="1" applyBorder="1" applyAlignment="1">
      <alignment horizontal="center" vertical="center" wrapText="1"/>
    </xf>
    <xf numFmtId="3" fontId="17" fillId="8" borderId="2" xfId="0" applyNumberFormat="1" applyFont="1" applyFill="1" applyBorder="1" applyAlignment="1">
      <alignment horizontal="center" vertical="center" wrapText="1"/>
    </xf>
    <xf numFmtId="3" fontId="18" fillId="8" borderId="11" xfId="0" applyNumberFormat="1" applyFont="1" applyFill="1" applyBorder="1" applyAlignment="1">
      <alignment horizontal="center" vertical="center" wrapText="1"/>
    </xf>
    <xf numFmtId="10" fontId="18" fillId="8" borderId="11" xfId="0" applyNumberFormat="1" applyFont="1" applyFill="1" applyBorder="1" applyAlignment="1">
      <alignment horizontal="center" vertical="center" wrapText="1"/>
    </xf>
    <xf numFmtId="10" fontId="18" fillId="8" borderId="34" xfId="0" applyNumberFormat="1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vertical="center" wrapText="1"/>
    </xf>
    <xf numFmtId="0" fontId="44" fillId="8" borderId="5" xfId="0" applyFont="1" applyFill="1" applyBorder="1" applyAlignment="1">
      <alignment vertical="center"/>
    </xf>
    <xf numFmtId="4" fontId="25" fillId="8" borderId="42" xfId="0" applyNumberFormat="1" applyFont="1" applyFill="1" applyBorder="1" applyAlignment="1">
      <alignment horizontal="center" vertical="center" wrapText="1"/>
    </xf>
    <xf numFmtId="10" fontId="25" fillId="8" borderId="42" xfId="0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vertical="center" wrapText="1"/>
    </xf>
    <xf numFmtId="0" fontId="44" fillId="8" borderId="6" xfId="0" applyFont="1" applyFill="1" applyBorder="1" applyAlignment="1">
      <alignment vertical="center"/>
    </xf>
    <xf numFmtId="4" fontId="25" fillId="8" borderId="43" xfId="0" applyNumberFormat="1" applyFont="1" applyFill="1" applyBorder="1" applyAlignment="1">
      <alignment horizontal="center" vertical="center" wrapText="1"/>
    </xf>
    <xf numFmtId="10" fontId="25" fillId="8" borderId="43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8" borderId="23" xfId="0" applyNumberFormat="1" applyFont="1" applyFill="1" applyBorder="1" applyAlignment="1">
      <alignment horizontal="center" vertical="center" wrapText="1"/>
    </xf>
    <xf numFmtId="4" fontId="14" fillId="8" borderId="43" xfId="0" applyNumberFormat="1" applyFont="1" applyFill="1" applyBorder="1" applyAlignment="1">
      <alignment horizontal="center" vertical="center" wrapText="1"/>
    </xf>
    <xf numFmtId="10" fontId="14" fillId="8" borderId="18" xfId="0" applyNumberFormat="1" applyFont="1" applyFill="1" applyBorder="1" applyAlignment="1">
      <alignment horizontal="center" vertical="center" wrapText="1"/>
    </xf>
    <xf numFmtId="3" fontId="38" fillId="8" borderId="2" xfId="0" applyNumberFormat="1" applyFont="1" applyFill="1" applyBorder="1" applyAlignment="1">
      <alignment horizontal="center" vertical="center" wrapText="1"/>
    </xf>
    <xf numFmtId="3" fontId="38" fillId="8" borderId="11" xfId="0" applyNumberFormat="1" applyFont="1" applyFill="1" applyBorder="1" applyAlignment="1">
      <alignment horizontal="center" vertical="center" wrapText="1"/>
    </xf>
    <xf numFmtId="10" fontId="38" fillId="8" borderId="11" xfId="0" applyNumberFormat="1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vertical="center" wrapText="1"/>
    </xf>
    <xf numFmtId="0" fontId="41" fillId="8" borderId="5" xfId="0" applyFont="1" applyFill="1" applyBorder="1" applyAlignment="1">
      <alignment vertical="center"/>
    </xf>
    <xf numFmtId="0" fontId="41" fillId="8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8" fillId="3" borderId="5" xfId="0" applyFont="1" applyFill="1" applyBorder="1" applyAlignment="1">
      <alignment vertical="center"/>
    </xf>
    <xf numFmtId="3" fontId="24" fillId="3" borderId="8" xfId="0" applyNumberFormat="1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3" fontId="14" fillId="3" borderId="22" xfId="0" applyNumberFormat="1" applyFont="1" applyFill="1" applyBorder="1" applyAlignment="1">
      <alignment horizontal="center" vertical="center" wrapText="1"/>
    </xf>
    <xf numFmtId="4" fontId="14" fillId="3" borderId="42" xfId="0" applyNumberFormat="1" applyFont="1" applyFill="1" applyBorder="1" applyAlignment="1">
      <alignment horizontal="center" vertical="center" wrapText="1"/>
    </xf>
    <xf numFmtId="10" fontId="14" fillId="3" borderId="17" xfId="0" applyNumberFormat="1" applyFont="1" applyFill="1" applyBorder="1" applyAlignment="1">
      <alignment horizontal="center" vertical="center" wrapText="1"/>
    </xf>
    <xf numFmtId="10" fontId="25" fillId="3" borderId="28" xfId="0" applyNumberFormat="1" applyFont="1" applyFill="1" applyBorder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5" fillId="3" borderId="22" xfId="0" applyNumberFormat="1" applyFont="1" applyFill="1" applyBorder="1" applyAlignment="1">
      <alignment horizontal="center" vertical="center" wrapText="1"/>
    </xf>
    <xf numFmtId="4" fontId="15" fillId="3" borderId="42" xfId="0" applyNumberFormat="1" applyFont="1" applyFill="1" applyBorder="1" applyAlignment="1">
      <alignment horizontal="center" vertical="center" wrapText="1"/>
    </xf>
    <xf numFmtId="10" fontId="15" fillId="3" borderId="17" xfId="0" applyNumberFormat="1" applyFont="1" applyFill="1" applyBorder="1" applyAlignment="1">
      <alignment horizontal="center" vertical="center" wrapText="1"/>
    </xf>
    <xf numFmtId="10" fontId="14" fillId="3" borderId="28" xfId="0" applyNumberFormat="1" applyFont="1" applyFill="1" applyBorder="1" applyAlignment="1">
      <alignment horizontal="center" vertical="center" wrapText="1"/>
    </xf>
    <xf numFmtId="3" fontId="18" fillId="3" borderId="9" xfId="0" applyNumberFormat="1" applyFont="1" applyFill="1" applyBorder="1" applyAlignment="1">
      <alignment horizontal="center" vertical="center" wrapText="1"/>
    </xf>
    <xf numFmtId="10" fontId="18" fillId="3" borderId="9" xfId="0" applyNumberFormat="1" applyFont="1" applyFill="1" applyBorder="1" applyAlignment="1">
      <alignment horizontal="center" vertical="center" wrapText="1"/>
    </xf>
    <xf numFmtId="10" fontId="18" fillId="3" borderId="32" xfId="0" applyNumberFormat="1" applyFont="1" applyFill="1" applyBorder="1" applyAlignment="1">
      <alignment horizontal="center" vertical="center" wrapText="1"/>
    </xf>
    <xf numFmtId="0" fontId="19" fillId="3" borderId="0" xfId="0" applyFont="1" applyFill="1"/>
    <xf numFmtId="0" fontId="2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5" xfId="0" applyFont="1" applyFill="1" applyBorder="1" applyAlignment="1">
      <alignment vertical="center"/>
    </xf>
    <xf numFmtId="3" fontId="25" fillId="3" borderId="5" xfId="0" applyNumberFormat="1" applyFont="1" applyFill="1" applyBorder="1" applyAlignment="1">
      <alignment horizontal="center" vertical="center" wrapText="1"/>
    </xf>
    <xf numFmtId="3" fontId="25" fillId="3" borderId="22" xfId="0" applyNumberFormat="1" applyFont="1" applyFill="1" applyBorder="1" applyAlignment="1">
      <alignment horizontal="center" vertical="center" wrapText="1"/>
    </xf>
    <xf numFmtId="4" fontId="25" fillId="3" borderId="42" xfId="0" applyNumberFormat="1" applyFont="1" applyFill="1" applyBorder="1" applyAlignment="1">
      <alignment horizontal="center" vertical="center" wrapText="1"/>
    </xf>
    <xf numFmtId="10" fontId="25" fillId="3" borderId="17" xfId="0" applyNumberFormat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/>
    </xf>
    <xf numFmtId="3" fontId="24" fillId="3" borderId="10" xfId="0" applyNumberFormat="1" applyFont="1" applyFill="1" applyBorder="1" applyAlignment="1">
      <alignment horizontal="center" vertical="center" wrapText="1"/>
    </xf>
    <xf numFmtId="3" fontId="25" fillId="3" borderId="2" xfId="0" applyNumberFormat="1" applyFont="1" applyFill="1" applyBorder="1" applyAlignment="1">
      <alignment horizontal="center" vertical="center" wrapText="1"/>
    </xf>
    <xf numFmtId="3" fontId="25" fillId="3" borderId="6" xfId="0" applyNumberFormat="1" applyFont="1" applyFill="1" applyBorder="1" applyAlignment="1">
      <alignment horizontal="center" vertical="center" wrapText="1"/>
    </xf>
    <xf numFmtId="3" fontId="25" fillId="3" borderId="23" xfId="0" applyNumberFormat="1" applyFont="1" applyFill="1" applyBorder="1" applyAlignment="1">
      <alignment horizontal="center" vertical="center" wrapText="1"/>
    </xf>
    <xf numFmtId="4" fontId="25" fillId="3" borderId="43" xfId="0" applyNumberFormat="1" applyFont="1" applyFill="1" applyBorder="1" applyAlignment="1">
      <alignment horizontal="center" vertical="center" wrapText="1"/>
    </xf>
    <xf numFmtId="10" fontId="25" fillId="3" borderId="18" xfId="0" applyNumberFormat="1" applyFont="1" applyFill="1" applyBorder="1" applyAlignment="1">
      <alignment horizontal="center" vertical="center" wrapText="1"/>
    </xf>
    <xf numFmtId="10" fontId="25" fillId="3" borderId="29" xfId="0" applyNumberFormat="1" applyFont="1" applyFill="1" applyBorder="1" applyAlignment="1">
      <alignment horizontal="center" vertical="center" wrapText="1"/>
    </xf>
    <xf numFmtId="3" fontId="20" fillId="3" borderId="26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5" fillId="3" borderId="6" xfId="0" applyNumberFormat="1" applyFont="1" applyFill="1" applyBorder="1" applyAlignment="1">
      <alignment horizontal="center" vertical="center" wrapText="1"/>
    </xf>
    <xf numFmtId="3" fontId="15" fillId="3" borderId="23" xfId="0" applyNumberFormat="1" applyFont="1" applyFill="1" applyBorder="1" applyAlignment="1">
      <alignment horizontal="center" vertical="center" wrapText="1"/>
    </xf>
    <xf numFmtId="4" fontId="15" fillId="3" borderId="43" xfId="0" applyNumberFormat="1" applyFont="1" applyFill="1" applyBorder="1" applyAlignment="1">
      <alignment horizontal="center" vertical="center" wrapText="1"/>
    </xf>
    <xf numFmtId="10" fontId="15" fillId="3" borderId="18" xfId="0" applyNumberFormat="1" applyFont="1" applyFill="1" applyBorder="1" applyAlignment="1">
      <alignment horizontal="center" vertical="center" wrapText="1"/>
    </xf>
    <xf numFmtId="3" fontId="16" fillId="3" borderId="10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3" fontId="18" fillId="3" borderId="11" xfId="0" applyNumberFormat="1" applyFont="1" applyFill="1" applyBorder="1" applyAlignment="1">
      <alignment horizontal="center" vertical="center" wrapText="1"/>
    </xf>
    <xf numFmtId="10" fontId="18" fillId="3" borderId="11" xfId="0" applyNumberFormat="1" applyFont="1" applyFill="1" applyBorder="1" applyAlignment="1">
      <alignment horizontal="center" vertical="center" wrapText="1"/>
    </xf>
    <xf numFmtId="10" fontId="18" fillId="3" borderId="34" xfId="0" applyNumberFormat="1" applyFont="1" applyFill="1" applyBorder="1" applyAlignment="1">
      <alignment horizontal="center" vertical="center" wrapText="1"/>
    </xf>
    <xf numFmtId="0" fontId="48" fillId="8" borderId="0" xfId="0" applyFont="1" applyFill="1"/>
    <xf numFmtId="0" fontId="64" fillId="8" borderId="1" xfId="0" applyFont="1" applyFill="1" applyBorder="1" applyAlignment="1">
      <alignment vertical="center" wrapText="1"/>
    </xf>
    <xf numFmtId="4" fontId="27" fillId="8" borderId="42" xfId="0" applyNumberFormat="1" applyFont="1" applyFill="1" applyBorder="1" applyAlignment="1">
      <alignment horizontal="center" vertical="center" wrapText="1"/>
    </xf>
    <xf numFmtId="0" fontId="65" fillId="3" borderId="0" xfId="0" applyFont="1" applyFill="1"/>
    <xf numFmtId="3" fontId="26" fillId="0" borderId="14" xfId="0" applyNumberFormat="1" applyFont="1" applyBorder="1" applyAlignment="1">
      <alignment horizontal="center" wrapText="1"/>
    </xf>
    <xf numFmtId="3" fontId="29" fillId="0" borderId="15" xfId="0" applyNumberFormat="1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3" fontId="26" fillId="0" borderId="14" xfId="0" applyNumberFormat="1" applyFont="1" applyBorder="1" applyAlignment="1">
      <alignment horizontal="center" vertical="center" wrapText="1"/>
    </xf>
    <xf numFmtId="3" fontId="29" fillId="0" borderId="15" xfId="0" applyNumberFormat="1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3" fontId="31" fillId="0" borderId="39" xfId="0" applyNumberFormat="1" applyFont="1" applyBorder="1" applyAlignment="1">
      <alignment horizontal="center" wrapText="1"/>
    </xf>
    <xf numFmtId="3" fontId="32" fillId="0" borderId="40" xfId="0" applyNumberFormat="1" applyFont="1" applyBorder="1" applyAlignment="1">
      <alignment wrapText="1"/>
    </xf>
    <xf numFmtId="0" fontId="33" fillId="0" borderId="40" xfId="0" applyFont="1" applyBorder="1"/>
    <xf numFmtId="0" fontId="33" fillId="0" borderId="41" xfId="0" applyFont="1" applyBorder="1"/>
    <xf numFmtId="0" fontId="36" fillId="8" borderId="3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26" fillId="0" borderId="20" xfId="0" applyFont="1" applyBorder="1" applyAlignment="1">
      <alignment wrapText="1"/>
    </xf>
    <xf numFmtId="0" fontId="0" fillId="0" borderId="20" xfId="0" applyBorder="1"/>
    <xf numFmtId="0" fontId="0" fillId="0" borderId="16" xfId="0" applyBorder="1" applyAlignment="1">
      <alignment vertical="center" wrapText="1"/>
    </xf>
    <xf numFmtId="3" fontId="26" fillId="0" borderId="45" xfId="0" applyNumberFormat="1" applyFont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3" fontId="31" fillId="0" borderId="47" xfId="0" applyNumberFormat="1" applyFont="1" applyBorder="1" applyAlignment="1">
      <alignment horizontal="center" wrapText="1"/>
    </xf>
    <xf numFmtId="0" fontId="0" fillId="0" borderId="7" xfId="0" applyBorder="1"/>
    <xf numFmtId="0" fontId="0" fillId="0" borderId="48" xfId="0" applyBorder="1"/>
    <xf numFmtId="0" fontId="40" fillId="8" borderId="3" xfId="0" applyFont="1" applyFill="1" applyBorder="1" applyAlignment="1">
      <alignment horizontal="center" vertical="center"/>
    </xf>
    <xf numFmtId="0" fontId="40" fillId="8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FBE9-D94A-4138-B74A-0B6FC1AA9748}">
  <sheetPr>
    <pageSetUpPr fitToPage="1"/>
  </sheetPr>
  <dimension ref="A1:ANV60"/>
  <sheetViews>
    <sheetView zoomScale="60" zoomScaleNormal="60" workbookViewId="0">
      <selection activeCell="D39" sqref="D39"/>
    </sheetView>
  </sheetViews>
  <sheetFormatPr baseColWidth="10" defaultRowHeight="15" x14ac:dyDescent="0.25"/>
  <cols>
    <col min="1" max="1" width="10.7109375" style="1" customWidth="1"/>
    <col min="2" max="2" width="57.85546875" bestFit="1" customWidth="1"/>
    <col min="3" max="3" width="21.7109375" style="14" customWidth="1"/>
    <col min="4" max="4" width="21.7109375" style="15" customWidth="1"/>
    <col min="5" max="6" width="21.7109375" style="16" customWidth="1"/>
    <col min="7" max="7" width="21.7109375" style="44" customWidth="1"/>
    <col min="8" max="9" width="21.7109375" style="5" customWidth="1"/>
    <col min="10" max="13" width="21.7109375" style="18" customWidth="1"/>
    <col min="14" max="14" width="21.7109375" style="41" customWidth="1"/>
    <col min="15" max="16" width="21.7109375" style="7" customWidth="1"/>
    <col min="17" max="17" width="21.7109375" style="21" customWidth="1"/>
    <col min="18" max="18" width="19.7109375" style="22" customWidth="1"/>
    <col min="19" max="20" width="19.7109375" style="23" customWidth="1"/>
    <col min="21" max="22" width="19.7109375" style="8" customWidth="1"/>
  </cols>
  <sheetData>
    <row r="1" spans="1:22" ht="27.75" thickTop="1" thickBot="1" x14ac:dyDescent="0.45">
      <c r="C1" s="356" t="s">
        <v>63</v>
      </c>
      <c r="D1" s="357"/>
      <c r="E1" s="357"/>
      <c r="F1" s="358"/>
      <c r="G1" s="358"/>
      <c r="H1" s="358"/>
      <c r="I1" s="359"/>
      <c r="J1" s="360" t="s">
        <v>64</v>
      </c>
      <c r="K1" s="361"/>
      <c r="L1" s="361"/>
      <c r="M1" s="362"/>
      <c r="N1" s="362"/>
      <c r="O1" s="362"/>
      <c r="P1" s="371"/>
      <c r="Q1" s="363" t="s">
        <v>65</v>
      </c>
      <c r="R1" s="364"/>
      <c r="S1" s="364"/>
      <c r="T1" s="365"/>
      <c r="U1" s="365"/>
      <c r="V1" s="366"/>
    </row>
    <row r="2" spans="1:22" ht="30" x14ac:dyDescent="0.25">
      <c r="A2" s="2" t="s">
        <v>56</v>
      </c>
      <c r="B2" s="3" t="s">
        <v>0</v>
      </c>
      <c r="C2" s="11" t="s">
        <v>53</v>
      </c>
      <c r="D2" s="12" t="s">
        <v>51</v>
      </c>
      <c r="E2" s="24" t="s">
        <v>60</v>
      </c>
      <c r="F2" s="26" t="s">
        <v>69</v>
      </c>
      <c r="G2" s="42" t="s">
        <v>71</v>
      </c>
      <c r="H2" s="4" t="s">
        <v>66</v>
      </c>
      <c r="I2" s="29" t="s">
        <v>70</v>
      </c>
      <c r="J2" s="28" t="s">
        <v>54</v>
      </c>
      <c r="K2" s="17" t="s">
        <v>52</v>
      </c>
      <c r="L2" s="30" t="s">
        <v>61</v>
      </c>
      <c r="M2" s="31" t="s">
        <v>69</v>
      </c>
      <c r="N2" s="40" t="s">
        <v>71</v>
      </c>
      <c r="O2" s="6" t="s">
        <v>66</v>
      </c>
      <c r="P2" s="32" t="s">
        <v>70</v>
      </c>
      <c r="Q2" s="35" t="s">
        <v>59</v>
      </c>
      <c r="R2" s="36" t="s">
        <v>55</v>
      </c>
      <c r="S2" s="37" t="s">
        <v>62</v>
      </c>
      <c r="T2" s="34" t="s">
        <v>69</v>
      </c>
      <c r="U2" s="38" t="s">
        <v>67</v>
      </c>
      <c r="V2" s="39" t="s">
        <v>70</v>
      </c>
    </row>
    <row r="3" spans="1:22" s="219" customFormat="1" ht="21" customHeight="1" x14ac:dyDescent="0.3">
      <c r="A3" s="60">
        <v>2</v>
      </c>
      <c r="B3" s="61" t="s">
        <v>1</v>
      </c>
      <c r="C3" s="62">
        <v>29</v>
      </c>
      <c r="D3" s="59">
        <v>16</v>
      </c>
      <c r="E3" s="63">
        <v>16</v>
      </c>
      <c r="F3" s="64">
        <v>9</v>
      </c>
      <c r="G3" s="65">
        <v>10.59</v>
      </c>
      <c r="H3" s="66">
        <f t="shared" ref="H3:H49" si="0">E3/D3</f>
        <v>1</v>
      </c>
      <c r="I3" s="67">
        <f>F3/C3</f>
        <v>0.31034482758620691</v>
      </c>
      <c r="J3" s="68"/>
      <c r="K3" s="59"/>
      <c r="L3" s="63"/>
      <c r="M3" s="64"/>
      <c r="N3" s="65"/>
      <c r="O3" s="66"/>
      <c r="P3" s="67"/>
      <c r="Q3" s="62">
        <f>C3+J3</f>
        <v>29</v>
      </c>
      <c r="R3" s="59">
        <f>D3+K3</f>
        <v>16</v>
      </c>
      <c r="S3" s="69">
        <f>E3+L3</f>
        <v>16</v>
      </c>
      <c r="T3" s="69">
        <f>M3+F3</f>
        <v>9</v>
      </c>
      <c r="U3" s="70">
        <f>S3/R3</f>
        <v>1</v>
      </c>
      <c r="V3" s="71">
        <f>T3/Q3</f>
        <v>0.31034482758620691</v>
      </c>
    </row>
    <row r="4" spans="1:22" s="112" customFormat="1" ht="21" customHeight="1" x14ac:dyDescent="0.3">
      <c r="A4" s="60">
        <v>3</v>
      </c>
      <c r="B4" s="61" t="s">
        <v>2</v>
      </c>
      <c r="C4" s="62">
        <v>309</v>
      </c>
      <c r="D4" s="59">
        <v>229</v>
      </c>
      <c r="E4" s="63">
        <v>228</v>
      </c>
      <c r="F4" s="64">
        <v>165</v>
      </c>
      <c r="G4" s="65">
        <v>10.039999999999999</v>
      </c>
      <c r="H4" s="66">
        <f t="shared" si="0"/>
        <v>0.99563318777292575</v>
      </c>
      <c r="I4" s="67">
        <f t="shared" ref="I4:I54" si="1">F4/C4</f>
        <v>0.53398058252427183</v>
      </c>
      <c r="J4" s="68">
        <v>18</v>
      </c>
      <c r="K4" s="59">
        <v>398</v>
      </c>
      <c r="L4" s="63">
        <v>210</v>
      </c>
      <c r="M4" s="64">
        <v>18</v>
      </c>
      <c r="N4" s="65">
        <v>12.95</v>
      </c>
      <c r="O4" s="66">
        <f>L4/K4</f>
        <v>0.52763819095477382</v>
      </c>
      <c r="P4" s="67">
        <f>M4/J4</f>
        <v>1</v>
      </c>
      <c r="Q4" s="62">
        <f t="shared" ref="Q4:Q53" si="2">C4+J4</f>
        <v>327</v>
      </c>
      <c r="R4" s="59">
        <f t="shared" ref="R4:R54" si="3">D4+K4</f>
        <v>627</v>
      </c>
      <c r="S4" s="69">
        <f t="shared" ref="S4:S54" si="4">E4+L4</f>
        <v>438</v>
      </c>
      <c r="T4" s="69">
        <f t="shared" ref="T4:T54" si="5">M4+F4</f>
        <v>183</v>
      </c>
      <c r="U4" s="70">
        <f t="shared" ref="U4:U54" si="6">S4/R4</f>
        <v>0.69856459330143539</v>
      </c>
      <c r="V4" s="71">
        <f t="shared" ref="V4:V54" si="7">T4/Q4</f>
        <v>0.55963302752293576</v>
      </c>
    </row>
    <row r="5" spans="1:22" s="200" customFormat="1" ht="21" customHeight="1" x14ac:dyDescent="0.3">
      <c r="A5" s="60">
        <v>4</v>
      </c>
      <c r="B5" s="61" t="s">
        <v>3</v>
      </c>
      <c r="C5" s="62">
        <v>17</v>
      </c>
      <c r="D5" s="59">
        <v>11</v>
      </c>
      <c r="E5" s="63">
        <v>8</v>
      </c>
      <c r="F5" s="64">
        <v>8</v>
      </c>
      <c r="G5" s="65">
        <v>10.37</v>
      </c>
      <c r="H5" s="66">
        <f t="shared" si="0"/>
        <v>0.72727272727272729</v>
      </c>
      <c r="I5" s="67">
        <f t="shared" si="1"/>
        <v>0.47058823529411764</v>
      </c>
      <c r="J5" s="68"/>
      <c r="K5" s="59"/>
      <c r="L5" s="63"/>
      <c r="M5" s="64"/>
      <c r="N5" s="65"/>
      <c r="O5" s="66"/>
      <c r="P5" s="67"/>
      <c r="Q5" s="62">
        <f t="shared" si="2"/>
        <v>17</v>
      </c>
      <c r="R5" s="59">
        <f t="shared" si="3"/>
        <v>11</v>
      </c>
      <c r="S5" s="69">
        <f t="shared" si="4"/>
        <v>8</v>
      </c>
      <c r="T5" s="69">
        <f t="shared" si="5"/>
        <v>8</v>
      </c>
      <c r="U5" s="70">
        <f t="shared" si="6"/>
        <v>0.72727272727272729</v>
      </c>
      <c r="V5" s="71">
        <f t="shared" si="7"/>
        <v>0.47058823529411764</v>
      </c>
    </row>
    <row r="6" spans="1:22" s="112" customFormat="1" ht="21" customHeight="1" x14ac:dyDescent="0.3">
      <c r="A6" s="60">
        <v>5</v>
      </c>
      <c r="B6" s="61" t="s">
        <v>4</v>
      </c>
      <c r="C6" s="62">
        <v>25</v>
      </c>
      <c r="D6" s="59">
        <v>50</v>
      </c>
      <c r="E6" s="63">
        <v>47</v>
      </c>
      <c r="F6" s="64">
        <v>25</v>
      </c>
      <c r="G6" s="65">
        <v>13.48</v>
      </c>
      <c r="H6" s="66">
        <f t="shared" si="0"/>
        <v>0.94</v>
      </c>
      <c r="I6" s="67">
        <f t="shared" si="1"/>
        <v>1</v>
      </c>
      <c r="J6" s="68"/>
      <c r="K6" s="59"/>
      <c r="L6" s="63"/>
      <c r="M6" s="64"/>
      <c r="N6" s="65"/>
      <c r="O6" s="66"/>
      <c r="P6" s="67"/>
      <c r="Q6" s="162">
        <f t="shared" si="2"/>
        <v>25</v>
      </c>
      <c r="R6" s="163">
        <f t="shared" si="3"/>
        <v>50</v>
      </c>
      <c r="S6" s="164">
        <f t="shared" si="4"/>
        <v>47</v>
      </c>
      <c r="T6" s="164">
        <f t="shared" si="5"/>
        <v>25</v>
      </c>
      <c r="U6" s="165">
        <f t="shared" si="6"/>
        <v>0.94</v>
      </c>
      <c r="V6" s="166">
        <f t="shared" si="7"/>
        <v>1</v>
      </c>
    </row>
    <row r="7" spans="1:22" s="200" customFormat="1" ht="21" customHeight="1" x14ac:dyDescent="0.3">
      <c r="A7" s="60">
        <v>6</v>
      </c>
      <c r="B7" s="61" t="s">
        <v>5</v>
      </c>
      <c r="C7" s="62">
        <v>36</v>
      </c>
      <c r="D7" s="59">
        <v>34</v>
      </c>
      <c r="E7" s="63">
        <v>30</v>
      </c>
      <c r="F7" s="64">
        <v>27</v>
      </c>
      <c r="G7" s="65">
        <v>11.72</v>
      </c>
      <c r="H7" s="66">
        <f t="shared" si="0"/>
        <v>0.88235294117647056</v>
      </c>
      <c r="I7" s="67">
        <f t="shared" si="1"/>
        <v>0.75</v>
      </c>
      <c r="J7" s="68">
        <v>10</v>
      </c>
      <c r="K7" s="59">
        <v>127</v>
      </c>
      <c r="L7" s="63">
        <v>58</v>
      </c>
      <c r="M7" s="64">
        <v>10</v>
      </c>
      <c r="N7" s="65">
        <v>14.95</v>
      </c>
      <c r="O7" s="66">
        <f>L7/K7</f>
        <v>0.45669291338582679</v>
      </c>
      <c r="P7" s="67">
        <f>M7/J7</f>
        <v>1</v>
      </c>
      <c r="Q7" s="62">
        <f t="shared" si="2"/>
        <v>46</v>
      </c>
      <c r="R7" s="59">
        <f t="shared" si="3"/>
        <v>161</v>
      </c>
      <c r="S7" s="69">
        <f t="shared" si="4"/>
        <v>88</v>
      </c>
      <c r="T7" s="69">
        <f t="shared" si="5"/>
        <v>37</v>
      </c>
      <c r="U7" s="70">
        <f t="shared" si="6"/>
        <v>0.54658385093167705</v>
      </c>
      <c r="V7" s="71">
        <f t="shared" si="7"/>
        <v>0.80434782608695654</v>
      </c>
    </row>
    <row r="8" spans="1:22" s="196" customFormat="1" ht="21" customHeight="1" x14ac:dyDescent="0.25">
      <c r="A8" s="60">
        <v>7</v>
      </c>
      <c r="B8" s="61" t="s">
        <v>6</v>
      </c>
      <c r="C8" s="62">
        <v>122</v>
      </c>
      <c r="D8" s="59">
        <v>85</v>
      </c>
      <c r="E8" s="63">
        <v>78</v>
      </c>
      <c r="F8" s="64">
        <v>70</v>
      </c>
      <c r="G8" s="65">
        <v>13.02</v>
      </c>
      <c r="H8" s="66">
        <f t="shared" si="0"/>
        <v>0.91764705882352937</v>
      </c>
      <c r="I8" s="67">
        <f t="shared" si="1"/>
        <v>0.57377049180327866</v>
      </c>
      <c r="J8" s="68">
        <v>15</v>
      </c>
      <c r="K8" s="59">
        <v>244</v>
      </c>
      <c r="L8" s="63">
        <v>145</v>
      </c>
      <c r="M8" s="64">
        <v>15</v>
      </c>
      <c r="N8" s="65">
        <v>15.15</v>
      </c>
      <c r="O8" s="66">
        <f>L8/K8</f>
        <v>0.59426229508196726</v>
      </c>
      <c r="P8" s="67">
        <f>M8/J8</f>
        <v>1</v>
      </c>
      <c r="Q8" s="162">
        <f t="shared" si="2"/>
        <v>137</v>
      </c>
      <c r="R8" s="163">
        <f t="shared" si="3"/>
        <v>329</v>
      </c>
      <c r="S8" s="164">
        <f t="shared" si="4"/>
        <v>223</v>
      </c>
      <c r="T8" s="164">
        <f t="shared" si="5"/>
        <v>85</v>
      </c>
      <c r="U8" s="165">
        <f t="shared" si="6"/>
        <v>0.67781155015197569</v>
      </c>
      <c r="V8" s="166">
        <f t="shared" si="7"/>
        <v>0.62043795620437958</v>
      </c>
    </row>
    <row r="9" spans="1:22" s="200" customFormat="1" ht="21" customHeight="1" x14ac:dyDescent="0.3">
      <c r="A9" s="60">
        <v>9</v>
      </c>
      <c r="B9" s="61" t="s">
        <v>7</v>
      </c>
      <c r="C9" s="62">
        <v>5</v>
      </c>
      <c r="D9" s="59">
        <v>2</v>
      </c>
      <c r="E9" s="63">
        <v>2</v>
      </c>
      <c r="F9" s="64">
        <v>1</v>
      </c>
      <c r="G9" s="65">
        <v>14.13</v>
      </c>
      <c r="H9" s="66">
        <f t="shared" si="0"/>
        <v>1</v>
      </c>
      <c r="I9" s="67">
        <f t="shared" si="1"/>
        <v>0.2</v>
      </c>
      <c r="J9" s="68"/>
      <c r="K9" s="59"/>
      <c r="L9" s="63"/>
      <c r="M9" s="64"/>
      <c r="N9" s="65"/>
      <c r="O9" s="66"/>
      <c r="P9" s="67"/>
      <c r="Q9" s="62">
        <f t="shared" si="2"/>
        <v>5</v>
      </c>
      <c r="R9" s="59">
        <f t="shared" si="3"/>
        <v>2</v>
      </c>
      <c r="S9" s="69">
        <f t="shared" si="4"/>
        <v>2</v>
      </c>
      <c r="T9" s="69">
        <f t="shared" si="5"/>
        <v>1</v>
      </c>
      <c r="U9" s="70">
        <f t="shared" si="6"/>
        <v>1</v>
      </c>
      <c r="V9" s="71">
        <f t="shared" si="7"/>
        <v>0.2</v>
      </c>
    </row>
    <row r="10" spans="1:22" s="200" customFormat="1" ht="21" customHeight="1" x14ac:dyDescent="0.3">
      <c r="A10" s="60">
        <v>10</v>
      </c>
      <c r="B10" s="61" t="s">
        <v>8</v>
      </c>
      <c r="C10" s="62">
        <v>39</v>
      </c>
      <c r="D10" s="59">
        <v>30</v>
      </c>
      <c r="E10" s="63">
        <v>27</v>
      </c>
      <c r="F10" s="64">
        <v>27</v>
      </c>
      <c r="G10" s="65">
        <v>10.25</v>
      </c>
      <c r="H10" s="66">
        <f t="shared" si="0"/>
        <v>0.9</v>
      </c>
      <c r="I10" s="67">
        <f t="shared" si="1"/>
        <v>0.69230769230769229</v>
      </c>
      <c r="J10" s="68"/>
      <c r="K10" s="59"/>
      <c r="L10" s="63"/>
      <c r="M10" s="64"/>
      <c r="N10" s="65"/>
      <c r="O10" s="66"/>
      <c r="P10" s="67"/>
      <c r="Q10" s="62">
        <f t="shared" si="2"/>
        <v>39</v>
      </c>
      <c r="R10" s="59">
        <f t="shared" si="3"/>
        <v>30</v>
      </c>
      <c r="S10" s="69">
        <f t="shared" si="4"/>
        <v>27</v>
      </c>
      <c r="T10" s="69">
        <f t="shared" si="5"/>
        <v>27</v>
      </c>
      <c r="U10" s="70">
        <f t="shared" si="6"/>
        <v>0.9</v>
      </c>
      <c r="V10" s="71">
        <f t="shared" si="7"/>
        <v>0.69230769230769229</v>
      </c>
    </row>
    <row r="11" spans="1:22" s="9" customFormat="1" ht="37.5" x14ac:dyDescent="0.25">
      <c r="A11" s="60">
        <v>11</v>
      </c>
      <c r="B11" s="135" t="s">
        <v>9</v>
      </c>
      <c r="C11" s="62">
        <v>16</v>
      </c>
      <c r="D11" s="59">
        <v>4</v>
      </c>
      <c r="E11" s="63">
        <v>4</v>
      </c>
      <c r="F11" s="64">
        <v>4</v>
      </c>
      <c r="G11" s="65">
        <v>14.87</v>
      </c>
      <c r="H11" s="66">
        <f t="shared" si="0"/>
        <v>1</v>
      </c>
      <c r="I11" s="67">
        <f t="shared" si="1"/>
        <v>0.25</v>
      </c>
      <c r="J11" s="68"/>
      <c r="K11" s="59"/>
      <c r="L11" s="63"/>
      <c r="M11" s="64"/>
      <c r="N11" s="65"/>
      <c r="O11" s="66"/>
      <c r="P11" s="67"/>
      <c r="Q11" s="62">
        <f t="shared" si="2"/>
        <v>16</v>
      </c>
      <c r="R11" s="59">
        <f t="shared" si="3"/>
        <v>4</v>
      </c>
      <c r="S11" s="69">
        <f t="shared" si="4"/>
        <v>4</v>
      </c>
      <c r="T11" s="69">
        <f t="shared" si="5"/>
        <v>4</v>
      </c>
      <c r="U11" s="70">
        <f t="shared" si="6"/>
        <v>1</v>
      </c>
      <c r="V11" s="71">
        <f t="shared" si="7"/>
        <v>0.25</v>
      </c>
    </row>
    <row r="12" spans="1:22" s="200" customFormat="1" ht="21" customHeight="1" x14ac:dyDescent="0.3">
      <c r="A12" s="60">
        <v>12</v>
      </c>
      <c r="B12" s="61" t="s">
        <v>10</v>
      </c>
      <c r="C12" s="62">
        <v>1</v>
      </c>
      <c r="D12" s="59">
        <v>11</v>
      </c>
      <c r="E12" s="63">
        <v>9</v>
      </c>
      <c r="F12" s="64">
        <v>1</v>
      </c>
      <c r="G12" s="65">
        <v>14.66</v>
      </c>
      <c r="H12" s="66">
        <f t="shared" si="0"/>
        <v>0.81818181818181823</v>
      </c>
      <c r="I12" s="67">
        <f t="shared" si="1"/>
        <v>1</v>
      </c>
      <c r="J12" s="68"/>
      <c r="K12" s="59"/>
      <c r="L12" s="63"/>
      <c r="M12" s="64"/>
      <c r="N12" s="65"/>
      <c r="O12" s="66"/>
      <c r="P12" s="67"/>
      <c r="Q12" s="62">
        <f t="shared" si="2"/>
        <v>1</v>
      </c>
      <c r="R12" s="59">
        <f t="shared" si="3"/>
        <v>11</v>
      </c>
      <c r="S12" s="69">
        <f t="shared" si="4"/>
        <v>9</v>
      </c>
      <c r="T12" s="69">
        <f t="shared" si="5"/>
        <v>1</v>
      </c>
      <c r="U12" s="70">
        <f t="shared" si="6"/>
        <v>0.81818181818181823</v>
      </c>
      <c r="V12" s="71">
        <f t="shared" si="7"/>
        <v>1</v>
      </c>
    </row>
    <row r="13" spans="1:22" s="72" customFormat="1" ht="21" customHeight="1" x14ac:dyDescent="0.3">
      <c r="A13" s="60">
        <v>13</v>
      </c>
      <c r="B13" s="61" t="s">
        <v>11</v>
      </c>
      <c r="C13" s="62">
        <v>25</v>
      </c>
      <c r="D13" s="59">
        <v>11</v>
      </c>
      <c r="E13" s="63">
        <v>7</v>
      </c>
      <c r="F13" s="64">
        <v>6</v>
      </c>
      <c r="G13" s="65">
        <v>13.19</v>
      </c>
      <c r="H13" s="66">
        <f t="shared" si="0"/>
        <v>0.63636363636363635</v>
      </c>
      <c r="I13" s="67">
        <f t="shared" si="1"/>
        <v>0.24</v>
      </c>
      <c r="J13" s="68"/>
      <c r="K13" s="59"/>
      <c r="L13" s="63"/>
      <c r="M13" s="64"/>
      <c r="N13" s="65"/>
      <c r="O13" s="66"/>
      <c r="P13" s="67"/>
      <c r="Q13" s="162">
        <f t="shared" si="2"/>
        <v>25</v>
      </c>
      <c r="R13" s="163">
        <f t="shared" si="3"/>
        <v>11</v>
      </c>
      <c r="S13" s="164">
        <f t="shared" si="4"/>
        <v>7</v>
      </c>
      <c r="T13" s="164">
        <f t="shared" si="5"/>
        <v>6</v>
      </c>
      <c r="U13" s="165">
        <f t="shared" si="6"/>
        <v>0.63636363636363635</v>
      </c>
      <c r="V13" s="166">
        <f t="shared" si="7"/>
        <v>0.24</v>
      </c>
    </row>
    <row r="14" spans="1:22" s="324" customFormat="1" ht="21" customHeight="1" x14ac:dyDescent="0.25">
      <c r="A14" s="305">
        <v>15</v>
      </c>
      <c r="B14" s="306" t="s">
        <v>12</v>
      </c>
      <c r="C14" s="307">
        <v>1</v>
      </c>
      <c r="D14" s="308">
        <v>0</v>
      </c>
      <c r="E14" s="309"/>
      <c r="F14" s="310"/>
      <c r="G14" s="311"/>
      <c r="H14" s="312"/>
      <c r="I14" s="313"/>
      <c r="J14" s="314"/>
      <c r="K14" s="315"/>
      <c r="L14" s="316"/>
      <c r="M14" s="317"/>
      <c r="N14" s="318"/>
      <c r="O14" s="319"/>
      <c r="P14" s="320"/>
      <c r="Q14" s="19">
        <f t="shared" si="2"/>
        <v>1</v>
      </c>
      <c r="R14" s="20">
        <f t="shared" si="3"/>
        <v>0</v>
      </c>
      <c r="S14" s="321">
        <f t="shared" si="4"/>
        <v>0</v>
      </c>
      <c r="T14" s="321">
        <f t="shared" si="5"/>
        <v>0</v>
      </c>
      <c r="U14" s="322"/>
      <c r="V14" s="323">
        <f t="shared" si="7"/>
        <v>0</v>
      </c>
    </row>
    <row r="15" spans="1:22" s="200" customFormat="1" ht="21" customHeight="1" x14ac:dyDescent="0.3">
      <c r="A15" s="60">
        <v>16</v>
      </c>
      <c r="B15" s="61" t="s">
        <v>13</v>
      </c>
      <c r="C15" s="62">
        <v>6</v>
      </c>
      <c r="D15" s="59">
        <v>11</v>
      </c>
      <c r="E15" s="63">
        <v>6</v>
      </c>
      <c r="F15" s="64">
        <v>2</v>
      </c>
      <c r="G15" s="65">
        <v>12.95</v>
      </c>
      <c r="H15" s="66">
        <f t="shared" si="0"/>
        <v>0.54545454545454541</v>
      </c>
      <c r="I15" s="67">
        <f t="shared" si="1"/>
        <v>0.33333333333333331</v>
      </c>
      <c r="J15" s="68"/>
      <c r="K15" s="59"/>
      <c r="L15" s="63"/>
      <c r="M15" s="64"/>
      <c r="N15" s="65"/>
      <c r="O15" s="66"/>
      <c r="P15" s="67"/>
      <c r="Q15" s="162">
        <f t="shared" si="2"/>
        <v>6</v>
      </c>
      <c r="R15" s="163">
        <f t="shared" si="3"/>
        <v>11</v>
      </c>
      <c r="S15" s="164">
        <f t="shared" si="4"/>
        <v>6</v>
      </c>
      <c r="T15" s="164">
        <f t="shared" si="5"/>
        <v>2</v>
      </c>
      <c r="U15" s="165">
        <f t="shared" si="6"/>
        <v>0.54545454545454541</v>
      </c>
      <c r="V15" s="166">
        <f t="shared" si="7"/>
        <v>0.33333333333333331</v>
      </c>
    </row>
    <row r="16" spans="1:22" s="112" customFormat="1" ht="21" customHeight="1" x14ac:dyDescent="0.3">
      <c r="A16" s="60">
        <v>17</v>
      </c>
      <c r="B16" s="61" t="s">
        <v>14</v>
      </c>
      <c r="C16" s="62">
        <v>2</v>
      </c>
      <c r="D16" s="59">
        <v>0</v>
      </c>
      <c r="E16" s="63">
        <v>0</v>
      </c>
      <c r="F16" s="64">
        <v>0</v>
      </c>
      <c r="G16" s="65"/>
      <c r="H16" s="66"/>
      <c r="I16" s="67">
        <f t="shared" si="1"/>
        <v>0</v>
      </c>
      <c r="J16" s="68"/>
      <c r="K16" s="59"/>
      <c r="L16" s="63"/>
      <c r="M16" s="64"/>
      <c r="N16" s="65"/>
      <c r="O16" s="66"/>
      <c r="P16" s="67"/>
      <c r="Q16" s="62">
        <f t="shared" si="2"/>
        <v>2</v>
      </c>
      <c r="R16" s="59">
        <f t="shared" si="3"/>
        <v>0</v>
      </c>
      <c r="S16" s="69">
        <f t="shared" si="4"/>
        <v>0</v>
      </c>
      <c r="T16" s="69">
        <f t="shared" si="5"/>
        <v>0</v>
      </c>
      <c r="U16" s="70" t="e">
        <f t="shared" si="6"/>
        <v>#DIV/0!</v>
      </c>
      <c r="V16" s="71">
        <f t="shared" si="7"/>
        <v>0</v>
      </c>
    </row>
    <row r="17" spans="1:22" s="200" customFormat="1" ht="21" customHeight="1" x14ac:dyDescent="0.3">
      <c r="A17" s="60">
        <v>18</v>
      </c>
      <c r="B17" s="61" t="s">
        <v>15</v>
      </c>
      <c r="C17" s="62">
        <v>49</v>
      </c>
      <c r="D17" s="59">
        <v>27</v>
      </c>
      <c r="E17" s="63">
        <v>25</v>
      </c>
      <c r="F17" s="64">
        <v>11</v>
      </c>
      <c r="G17" s="65">
        <v>11.47</v>
      </c>
      <c r="H17" s="66">
        <f t="shared" si="0"/>
        <v>0.92592592592592593</v>
      </c>
      <c r="I17" s="67">
        <f t="shared" si="1"/>
        <v>0.22448979591836735</v>
      </c>
      <c r="J17" s="68"/>
      <c r="K17" s="59"/>
      <c r="L17" s="63"/>
      <c r="M17" s="64"/>
      <c r="N17" s="65"/>
      <c r="O17" s="66"/>
      <c r="P17" s="67"/>
      <c r="Q17" s="162">
        <f t="shared" si="2"/>
        <v>49</v>
      </c>
      <c r="R17" s="163">
        <f t="shared" si="3"/>
        <v>27</v>
      </c>
      <c r="S17" s="164">
        <f t="shared" si="4"/>
        <v>25</v>
      </c>
      <c r="T17" s="164">
        <f t="shared" si="5"/>
        <v>11</v>
      </c>
      <c r="U17" s="165">
        <f t="shared" si="6"/>
        <v>0.92592592592592593</v>
      </c>
      <c r="V17" s="166">
        <f t="shared" si="7"/>
        <v>0.22448979591836735</v>
      </c>
    </row>
    <row r="18" spans="1:22" s="200" customFormat="1" ht="21" customHeight="1" x14ac:dyDescent="0.3">
      <c r="A18" s="60">
        <v>20</v>
      </c>
      <c r="B18" s="61" t="s">
        <v>16</v>
      </c>
      <c r="C18" s="62">
        <v>11</v>
      </c>
      <c r="D18" s="59">
        <v>16</v>
      </c>
      <c r="E18" s="63">
        <v>12</v>
      </c>
      <c r="F18" s="64">
        <v>10</v>
      </c>
      <c r="G18" s="65">
        <v>10.58</v>
      </c>
      <c r="H18" s="66">
        <f t="shared" si="0"/>
        <v>0.75</v>
      </c>
      <c r="I18" s="67">
        <f t="shared" si="1"/>
        <v>0.90909090909090906</v>
      </c>
      <c r="J18" s="68"/>
      <c r="K18" s="59"/>
      <c r="L18" s="63"/>
      <c r="M18" s="64"/>
      <c r="N18" s="65"/>
      <c r="O18" s="66"/>
      <c r="P18" s="67"/>
      <c r="Q18" s="162">
        <f t="shared" si="2"/>
        <v>11</v>
      </c>
      <c r="R18" s="163">
        <f t="shared" si="3"/>
        <v>16</v>
      </c>
      <c r="S18" s="164">
        <f t="shared" si="4"/>
        <v>12</v>
      </c>
      <c r="T18" s="164">
        <f t="shared" si="5"/>
        <v>10</v>
      </c>
      <c r="U18" s="165">
        <f t="shared" si="6"/>
        <v>0.75</v>
      </c>
      <c r="V18" s="166">
        <f t="shared" si="7"/>
        <v>0.90909090909090906</v>
      </c>
    </row>
    <row r="19" spans="1:22" s="112" customFormat="1" ht="21" customHeight="1" x14ac:dyDescent="0.3">
      <c r="A19" s="60">
        <v>21</v>
      </c>
      <c r="B19" s="61" t="s">
        <v>17</v>
      </c>
      <c r="C19" s="62">
        <v>7</v>
      </c>
      <c r="D19" s="59">
        <v>3</v>
      </c>
      <c r="E19" s="63">
        <v>2</v>
      </c>
      <c r="F19" s="64">
        <v>1</v>
      </c>
      <c r="G19" s="65">
        <v>13.26</v>
      </c>
      <c r="H19" s="66">
        <f t="shared" si="0"/>
        <v>0.66666666666666663</v>
      </c>
      <c r="I19" s="67">
        <f t="shared" si="1"/>
        <v>0.14285714285714285</v>
      </c>
      <c r="J19" s="68"/>
      <c r="K19" s="59"/>
      <c r="L19" s="63"/>
      <c r="M19" s="64"/>
      <c r="N19" s="65"/>
      <c r="O19" s="66"/>
      <c r="P19" s="67"/>
      <c r="Q19" s="162">
        <f t="shared" si="2"/>
        <v>7</v>
      </c>
      <c r="R19" s="163">
        <f t="shared" si="3"/>
        <v>3</v>
      </c>
      <c r="S19" s="164">
        <f t="shared" si="4"/>
        <v>2</v>
      </c>
      <c r="T19" s="164">
        <f t="shared" si="5"/>
        <v>1</v>
      </c>
      <c r="U19" s="165">
        <f t="shared" si="6"/>
        <v>0.66666666666666663</v>
      </c>
      <c r="V19" s="166">
        <f t="shared" si="7"/>
        <v>0.14285714285714285</v>
      </c>
    </row>
    <row r="20" spans="1:22" s="324" customFormat="1" ht="21" customHeight="1" x14ac:dyDescent="0.25">
      <c r="A20" s="325">
        <v>22</v>
      </c>
      <c r="B20" s="306" t="s">
        <v>18</v>
      </c>
      <c r="C20" s="307">
        <v>1</v>
      </c>
      <c r="D20" s="308">
        <v>0</v>
      </c>
      <c r="E20" s="309"/>
      <c r="F20" s="310"/>
      <c r="G20" s="311"/>
      <c r="H20" s="312"/>
      <c r="I20" s="313"/>
      <c r="J20" s="314"/>
      <c r="K20" s="315"/>
      <c r="L20" s="316"/>
      <c r="M20" s="317"/>
      <c r="N20" s="318"/>
      <c r="O20" s="319"/>
      <c r="P20" s="320"/>
      <c r="Q20" s="19">
        <f t="shared" si="2"/>
        <v>1</v>
      </c>
      <c r="R20" s="20">
        <f t="shared" si="3"/>
        <v>0</v>
      </c>
      <c r="S20" s="321">
        <f t="shared" si="4"/>
        <v>0</v>
      </c>
      <c r="T20" s="321">
        <f t="shared" si="5"/>
        <v>0</v>
      </c>
      <c r="U20" s="322"/>
      <c r="V20" s="323">
        <f t="shared" si="7"/>
        <v>0</v>
      </c>
    </row>
    <row r="21" spans="1:22" s="112" customFormat="1" ht="21" customHeight="1" x14ac:dyDescent="0.3">
      <c r="A21" s="60">
        <v>23</v>
      </c>
      <c r="B21" s="61" t="s">
        <v>19</v>
      </c>
      <c r="C21" s="62">
        <v>12</v>
      </c>
      <c r="D21" s="59">
        <v>6</v>
      </c>
      <c r="E21" s="63">
        <v>6</v>
      </c>
      <c r="F21" s="64">
        <v>6</v>
      </c>
      <c r="G21" s="65">
        <v>13.04</v>
      </c>
      <c r="H21" s="66">
        <f t="shared" si="0"/>
        <v>1</v>
      </c>
      <c r="I21" s="67">
        <f t="shared" si="1"/>
        <v>0.5</v>
      </c>
      <c r="J21" s="68">
        <v>51</v>
      </c>
      <c r="K21" s="59">
        <v>115</v>
      </c>
      <c r="L21" s="63">
        <v>50</v>
      </c>
      <c r="M21" s="64">
        <v>42</v>
      </c>
      <c r="N21" s="65">
        <v>10.25</v>
      </c>
      <c r="O21" s="66">
        <f>L21/K21</f>
        <v>0.43478260869565216</v>
      </c>
      <c r="P21" s="67">
        <f>M21/J21</f>
        <v>0.82352941176470584</v>
      </c>
      <c r="Q21" s="162">
        <f t="shared" si="2"/>
        <v>63</v>
      </c>
      <c r="R21" s="163">
        <f t="shared" si="3"/>
        <v>121</v>
      </c>
      <c r="S21" s="164">
        <f t="shared" si="4"/>
        <v>56</v>
      </c>
      <c r="T21" s="164">
        <f t="shared" si="5"/>
        <v>48</v>
      </c>
      <c r="U21" s="165">
        <f t="shared" si="6"/>
        <v>0.46280991735537191</v>
      </c>
      <c r="V21" s="166">
        <f t="shared" si="7"/>
        <v>0.76190476190476186</v>
      </c>
    </row>
    <row r="22" spans="1:22" s="200" customFormat="1" ht="21" customHeight="1" x14ac:dyDescent="0.3">
      <c r="A22" s="60">
        <v>24</v>
      </c>
      <c r="B22" s="61" t="s">
        <v>20</v>
      </c>
      <c r="C22" s="62">
        <v>19</v>
      </c>
      <c r="D22" s="59">
        <v>13</v>
      </c>
      <c r="E22" s="63">
        <v>12</v>
      </c>
      <c r="F22" s="64">
        <v>12</v>
      </c>
      <c r="G22" s="65">
        <v>12.42</v>
      </c>
      <c r="H22" s="66">
        <f t="shared" si="0"/>
        <v>0.92307692307692313</v>
      </c>
      <c r="I22" s="67">
        <f t="shared" si="1"/>
        <v>0.63157894736842102</v>
      </c>
      <c r="J22" s="68"/>
      <c r="K22" s="59"/>
      <c r="L22" s="63"/>
      <c r="M22" s="64"/>
      <c r="N22" s="65"/>
      <c r="O22" s="66"/>
      <c r="P22" s="67"/>
      <c r="Q22" s="162">
        <f t="shared" si="2"/>
        <v>19</v>
      </c>
      <c r="R22" s="163">
        <f t="shared" si="3"/>
        <v>13</v>
      </c>
      <c r="S22" s="164">
        <f t="shared" si="4"/>
        <v>12</v>
      </c>
      <c r="T22" s="164">
        <f t="shared" si="5"/>
        <v>12</v>
      </c>
      <c r="U22" s="165">
        <f t="shared" si="6"/>
        <v>0.92307692307692313</v>
      </c>
      <c r="V22" s="166">
        <f t="shared" si="7"/>
        <v>0.63157894736842102</v>
      </c>
    </row>
    <row r="23" spans="1:22" s="200" customFormat="1" ht="21" customHeight="1" x14ac:dyDescent="0.3">
      <c r="A23" s="60">
        <v>25</v>
      </c>
      <c r="B23" s="61" t="s">
        <v>21</v>
      </c>
      <c r="C23" s="62">
        <v>24</v>
      </c>
      <c r="D23" s="59">
        <v>13</v>
      </c>
      <c r="E23" s="63">
        <v>11</v>
      </c>
      <c r="F23" s="64">
        <v>8</v>
      </c>
      <c r="G23" s="65">
        <v>10.25</v>
      </c>
      <c r="H23" s="66">
        <f t="shared" si="0"/>
        <v>0.84615384615384615</v>
      </c>
      <c r="I23" s="67">
        <f t="shared" si="1"/>
        <v>0.33333333333333331</v>
      </c>
      <c r="J23" s="68"/>
      <c r="K23" s="59"/>
      <c r="L23" s="63"/>
      <c r="M23" s="64"/>
      <c r="N23" s="65"/>
      <c r="O23" s="66"/>
      <c r="P23" s="67"/>
      <c r="Q23" s="162">
        <f t="shared" si="2"/>
        <v>24</v>
      </c>
      <c r="R23" s="163">
        <f t="shared" si="3"/>
        <v>13</v>
      </c>
      <c r="S23" s="164">
        <f t="shared" si="4"/>
        <v>11</v>
      </c>
      <c r="T23" s="164">
        <f t="shared" si="5"/>
        <v>8</v>
      </c>
      <c r="U23" s="165">
        <f t="shared" si="6"/>
        <v>0.84615384615384615</v>
      </c>
      <c r="V23" s="166">
        <f t="shared" si="7"/>
        <v>0.33333333333333331</v>
      </c>
    </row>
    <row r="24" spans="1:22" s="10" customFormat="1" ht="21" customHeight="1" x14ac:dyDescent="0.25">
      <c r="A24" s="60">
        <v>26</v>
      </c>
      <c r="B24" s="61" t="s">
        <v>22</v>
      </c>
      <c r="C24" s="62">
        <v>6</v>
      </c>
      <c r="D24" s="59">
        <v>3</v>
      </c>
      <c r="E24" s="63">
        <v>3</v>
      </c>
      <c r="F24" s="64">
        <v>3</v>
      </c>
      <c r="G24" s="65">
        <v>13.32</v>
      </c>
      <c r="H24" s="66">
        <f t="shared" si="0"/>
        <v>1</v>
      </c>
      <c r="I24" s="67">
        <f t="shared" si="1"/>
        <v>0.5</v>
      </c>
      <c r="J24" s="68"/>
      <c r="K24" s="59"/>
      <c r="L24" s="63"/>
      <c r="M24" s="64"/>
      <c r="N24" s="65"/>
      <c r="O24" s="66"/>
      <c r="P24" s="67"/>
      <c r="Q24" s="62">
        <f t="shared" si="2"/>
        <v>6</v>
      </c>
      <c r="R24" s="59">
        <f t="shared" si="3"/>
        <v>3</v>
      </c>
      <c r="S24" s="69">
        <f t="shared" si="4"/>
        <v>3</v>
      </c>
      <c r="T24" s="69">
        <f t="shared" si="5"/>
        <v>3</v>
      </c>
      <c r="U24" s="70">
        <f t="shared" si="6"/>
        <v>1</v>
      </c>
      <c r="V24" s="71">
        <f t="shared" si="7"/>
        <v>0.5</v>
      </c>
    </row>
    <row r="25" spans="1:22" s="200" customFormat="1" ht="21" customHeight="1" x14ac:dyDescent="0.3">
      <c r="A25" s="60">
        <v>27</v>
      </c>
      <c r="B25" s="61" t="s">
        <v>23</v>
      </c>
      <c r="C25" s="62">
        <v>2</v>
      </c>
      <c r="D25" s="59">
        <v>3</v>
      </c>
      <c r="E25" s="63">
        <v>3</v>
      </c>
      <c r="F25" s="64">
        <v>2</v>
      </c>
      <c r="G25" s="65">
        <v>14.5</v>
      </c>
      <c r="H25" s="66">
        <f t="shared" si="0"/>
        <v>1</v>
      </c>
      <c r="I25" s="67">
        <f t="shared" si="1"/>
        <v>1</v>
      </c>
      <c r="J25" s="68"/>
      <c r="K25" s="59"/>
      <c r="L25" s="63"/>
      <c r="M25" s="64"/>
      <c r="N25" s="65"/>
      <c r="O25" s="66"/>
      <c r="P25" s="67"/>
      <c r="Q25" s="62">
        <f t="shared" si="2"/>
        <v>2</v>
      </c>
      <c r="R25" s="59">
        <f t="shared" si="3"/>
        <v>3</v>
      </c>
      <c r="S25" s="69">
        <f t="shared" si="4"/>
        <v>3</v>
      </c>
      <c r="T25" s="69">
        <f t="shared" si="5"/>
        <v>2</v>
      </c>
      <c r="U25" s="70">
        <f t="shared" si="6"/>
        <v>1</v>
      </c>
      <c r="V25" s="71">
        <f t="shared" si="7"/>
        <v>1</v>
      </c>
    </row>
    <row r="26" spans="1:22" s="200" customFormat="1" ht="21" customHeight="1" x14ac:dyDescent="0.3">
      <c r="A26" s="60">
        <v>28</v>
      </c>
      <c r="B26" s="61" t="s">
        <v>24</v>
      </c>
      <c r="C26" s="62">
        <v>30</v>
      </c>
      <c r="D26" s="59">
        <v>24</v>
      </c>
      <c r="E26" s="63">
        <v>23</v>
      </c>
      <c r="F26" s="64">
        <v>14</v>
      </c>
      <c r="G26" s="65">
        <v>11.96</v>
      </c>
      <c r="H26" s="66">
        <f t="shared" si="0"/>
        <v>0.95833333333333337</v>
      </c>
      <c r="I26" s="67">
        <f t="shared" si="1"/>
        <v>0.46666666666666667</v>
      </c>
      <c r="J26" s="68"/>
      <c r="K26" s="59"/>
      <c r="L26" s="63"/>
      <c r="M26" s="64"/>
      <c r="N26" s="65"/>
      <c r="O26" s="66"/>
      <c r="P26" s="67"/>
      <c r="Q26" s="62">
        <f t="shared" si="2"/>
        <v>30</v>
      </c>
      <c r="R26" s="59">
        <f t="shared" si="3"/>
        <v>24</v>
      </c>
      <c r="S26" s="69">
        <f t="shared" si="4"/>
        <v>23</v>
      </c>
      <c r="T26" s="69">
        <f t="shared" si="5"/>
        <v>14</v>
      </c>
      <c r="U26" s="165">
        <f t="shared" si="6"/>
        <v>0.95833333333333337</v>
      </c>
      <c r="V26" s="166">
        <f t="shared" si="7"/>
        <v>0.46666666666666667</v>
      </c>
    </row>
    <row r="27" spans="1:22" s="200" customFormat="1" ht="21" customHeight="1" x14ac:dyDescent="0.3">
      <c r="A27" s="60">
        <v>29</v>
      </c>
      <c r="B27" s="61" t="s">
        <v>25</v>
      </c>
      <c r="C27" s="62">
        <v>23</v>
      </c>
      <c r="D27" s="59">
        <v>17</v>
      </c>
      <c r="E27" s="63">
        <v>15</v>
      </c>
      <c r="F27" s="64">
        <v>14</v>
      </c>
      <c r="G27" s="65">
        <v>10</v>
      </c>
      <c r="H27" s="66">
        <f t="shared" si="0"/>
        <v>0.88235294117647056</v>
      </c>
      <c r="I27" s="67">
        <f t="shared" si="1"/>
        <v>0.60869565217391308</v>
      </c>
      <c r="J27" s="68"/>
      <c r="K27" s="59"/>
      <c r="L27" s="63"/>
      <c r="M27" s="64"/>
      <c r="N27" s="65"/>
      <c r="O27" s="66"/>
      <c r="P27" s="67"/>
      <c r="Q27" s="162">
        <f t="shared" si="2"/>
        <v>23</v>
      </c>
      <c r="R27" s="163">
        <f t="shared" si="3"/>
        <v>17</v>
      </c>
      <c r="S27" s="164">
        <f t="shared" si="4"/>
        <v>15</v>
      </c>
      <c r="T27" s="164">
        <f t="shared" si="5"/>
        <v>14</v>
      </c>
      <c r="U27" s="165">
        <f t="shared" si="6"/>
        <v>0.88235294117647056</v>
      </c>
      <c r="V27" s="166">
        <f t="shared" si="7"/>
        <v>0.60869565217391308</v>
      </c>
    </row>
    <row r="28" spans="1:22" s="200" customFormat="1" ht="21" customHeight="1" x14ac:dyDescent="0.3">
      <c r="A28" s="60">
        <v>30</v>
      </c>
      <c r="B28" s="61" t="s">
        <v>26</v>
      </c>
      <c r="C28" s="62">
        <v>30</v>
      </c>
      <c r="D28" s="59">
        <v>26</v>
      </c>
      <c r="E28" s="63">
        <v>23</v>
      </c>
      <c r="F28" s="64">
        <v>14</v>
      </c>
      <c r="G28" s="65">
        <v>11.23</v>
      </c>
      <c r="H28" s="66">
        <f t="shared" si="0"/>
        <v>0.88461538461538458</v>
      </c>
      <c r="I28" s="67">
        <f t="shared" si="1"/>
        <v>0.46666666666666667</v>
      </c>
      <c r="J28" s="68"/>
      <c r="K28" s="59"/>
      <c r="L28" s="63"/>
      <c r="M28" s="64"/>
      <c r="N28" s="65"/>
      <c r="O28" s="66"/>
      <c r="P28" s="67"/>
      <c r="Q28" s="62">
        <f t="shared" si="2"/>
        <v>30</v>
      </c>
      <c r="R28" s="59">
        <f t="shared" si="3"/>
        <v>26</v>
      </c>
      <c r="S28" s="69">
        <f t="shared" si="4"/>
        <v>23</v>
      </c>
      <c r="T28" s="69">
        <f t="shared" si="5"/>
        <v>14</v>
      </c>
      <c r="U28" s="70">
        <f t="shared" si="6"/>
        <v>0.88461538461538458</v>
      </c>
      <c r="V28" s="71">
        <f t="shared" si="7"/>
        <v>0.46666666666666667</v>
      </c>
    </row>
    <row r="29" spans="1:22" s="112" customFormat="1" ht="21" customHeight="1" x14ac:dyDescent="0.3">
      <c r="A29" s="60">
        <v>33</v>
      </c>
      <c r="B29" s="61" t="s">
        <v>27</v>
      </c>
      <c r="C29" s="62">
        <v>65</v>
      </c>
      <c r="D29" s="59">
        <v>45</v>
      </c>
      <c r="E29" s="63">
        <v>41</v>
      </c>
      <c r="F29" s="64">
        <v>38</v>
      </c>
      <c r="G29" s="65">
        <v>10.18</v>
      </c>
      <c r="H29" s="66">
        <f t="shared" si="0"/>
        <v>0.91111111111111109</v>
      </c>
      <c r="I29" s="67">
        <f t="shared" si="1"/>
        <v>0.58461538461538465</v>
      </c>
      <c r="J29" s="68"/>
      <c r="K29" s="59"/>
      <c r="L29" s="63"/>
      <c r="M29" s="64"/>
      <c r="N29" s="65"/>
      <c r="O29" s="66"/>
      <c r="P29" s="67"/>
      <c r="Q29" s="162">
        <f t="shared" si="2"/>
        <v>65</v>
      </c>
      <c r="R29" s="163">
        <f t="shared" si="3"/>
        <v>45</v>
      </c>
      <c r="S29" s="164">
        <f t="shared" si="4"/>
        <v>41</v>
      </c>
      <c r="T29" s="164">
        <f t="shared" si="5"/>
        <v>38</v>
      </c>
      <c r="U29" s="165">
        <f t="shared" si="6"/>
        <v>0.91111111111111109</v>
      </c>
      <c r="V29" s="166">
        <f t="shared" si="7"/>
        <v>0.58461538461538465</v>
      </c>
    </row>
    <row r="30" spans="1:22" s="200" customFormat="1" ht="37.5" x14ac:dyDescent="0.3">
      <c r="A30" s="60">
        <v>35</v>
      </c>
      <c r="B30" s="135" t="s">
        <v>28</v>
      </c>
      <c r="C30" s="62">
        <v>30</v>
      </c>
      <c r="D30" s="59">
        <v>12</v>
      </c>
      <c r="E30" s="63">
        <v>12</v>
      </c>
      <c r="F30" s="64">
        <v>9</v>
      </c>
      <c r="G30" s="65">
        <v>13.11</v>
      </c>
      <c r="H30" s="66">
        <f t="shared" si="0"/>
        <v>1</v>
      </c>
      <c r="I30" s="67">
        <f t="shared" si="1"/>
        <v>0.3</v>
      </c>
      <c r="J30" s="68"/>
      <c r="K30" s="59"/>
      <c r="L30" s="63"/>
      <c r="M30" s="64"/>
      <c r="N30" s="65"/>
      <c r="O30" s="66"/>
      <c r="P30" s="67"/>
      <c r="Q30" s="162">
        <f t="shared" si="2"/>
        <v>30</v>
      </c>
      <c r="R30" s="163">
        <f t="shared" si="3"/>
        <v>12</v>
      </c>
      <c r="S30" s="164">
        <f t="shared" si="4"/>
        <v>12</v>
      </c>
      <c r="T30" s="164">
        <f t="shared" si="5"/>
        <v>9</v>
      </c>
      <c r="U30" s="165">
        <f t="shared" si="6"/>
        <v>1</v>
      </c>
      <c r="V30" s="166">
        <f t="shared" si="7"/>
        <v>0.3</v>
      </c>
    </row>
    <row r="31" spans="1:22" s="197" customFormat="1" ht="21" customHeight="1" x14ac:dyDescent="0.3">
      <c r="A31" s="60">
        <v>36</v>
      </c>
      <c r="B31" s="61" t="s">
        <v>29</v>
      </c>
      <c r="C31" s="62">
        <v>127</v>
      </c>
      <c r="D31" s="59">
        <v>97</v>
      </c>
      <c r="E31" s="63">
        <v>90</v>
      </c>
      <c r="F31" s="64">
        <v>88</v>
      </c>
      <c r="G31" s="65">
        <v>10</v>
      </c>
      <c r="H31" s="66">
        <f t="shared" si="0"/>
        <v>0.92783505154639179</v>
      </c>
      <c r="I31" s="67">
        <f t="shared" si="1"/>
        <v>0.69291338582677164</v>
      </c>
      <c r="J31" s="68">
        <v>40</v>
      </c>
      <c r="K31" s="59">
        <v>436</v>
      </c>
      <c r="L31" s="63">
        <v>240</v>
      </c>
      <c r="M31" s="64">
        <v>40</v>
      </c>
      <c r="N31" s="65">
        <v>13.05</v>
      </c>
      <c r="O31" s="66">
        <f>L31/K31</f>
        <v>0.55045871559633031</v>
      </c>
      <c r="P31" s="67">
        <f>M31/J31</f>
        <v>1</v>
      </c>
      <c r="Q31" s="162">
        <f t="shared" si="2"/>
        <v>167</v>
      </c>
      <c r="R31" s="163">
        <f t="shared" si="3"/>
        <v>533</v>
      </c>
      <c r="S31" s="164">
        <f t="shared" si="4"/>
        <v>330</v>
      </c>
      <c r="T31" s="164">
        <f t="shared" si="5"/>
        <v>128</v>
      </c>
      <c r="U31" s="165">
        <f t="shared" si="6"/>
        <v>0.61913696060037526</v>
      </c>
      <c r="V31" s="166">
        <f t="shared" si="7"/>
        <v>0.76646706586826352</v>
      </c>
    </row>
    <row r="32" spans="1:22" s="219" customFormat="1" ht="21" customHeight="1" x14ac:dyDescent="0.3">
      <c r="A32" s="60">
        <v>38</v>
      </c>
      <c r="B32" s="61" t="s">
        <v>30</v>
      </c>
      <c r="C32" s="62">
        <v>28</v>
      </c>
      <c r="D32" s="59">
        <v>19</v>
      </c>
      <c r="E32" s="63">
        <v>18</v>
      </c>
      <c r="F32" s="64">
        <v>16</v>
      </c>
      <c r="G32" s="65">
        <v>10</v>
      </c>
      <c r="H32" s="66">
        <f t="shared" si="0"/>
        <v>0.94736842105263153</v>
      </c>
      <c r="I32" s="67">
        <f t="shared" si="1"/>
        <v>0.5714285714285714</v>
      </c>
      <c r="J32" s="68">
        <v>10</v>
      </c>
      <c r="K32" s="59">
        <v>139</v>
      </c>
      <c r="L32" s="63">
        <v>75</v>
      </c>
      <c r="M32" s="64">
        <v>10</v>
      </c>
      <c r="N32" s="65">
        <v>13.9</v>
      </c>
      <c r="O32" s="66">
        <f>L32/K32</f>
        <v>0.53956834532374098</v>
      </c>
      <c r="P32" s="67">
        <f>M32/J32</f>
        <v>1</v>
      </c>
      <c r="Q32" s="62">
        <f t="shared" si="2"/>
        <v>38</v>
      </c>
      <c r="R32" s="59">
        <f t="shared" si="3"/>
        <v>158</v>
      </c>
      <c r="S32" s="69">
        <f t="shared" si="4"/>
        <v>93</v>
      </c>
      <c r="T32" s="69">
        <f t="shared" si="5"/>
        <v>26</v>
      </c>
      <c r="U32" s="70">
        <f t="shared" si="6"/>
        <v>0.58860759493670889</v>
      </c>
      <c r="V32" s="71">
        <f t="shared" si="7"/>
        <v>0.68421052631578949</v>
      </c>
    </row>
    <row r="33" spans="1:22" s="112" customFormat="1" ht="21" customHeight="1" x14ac:dyDescent="0.3">
      <c r="A33" s="60">
        <v>40</v>
      </c>
      <c r="B33" s="61" t="s">
        <v>31</v>
      </c>
      <c r="C33" s="62">
        <v>3</v>
      </c>
      <c r="D33" s="59">
        <v>1</v>
      </c>
      <c r="E33" s="63">
        <v>1</v>
      </c>
      <c r="F33" s="64">
        <v>1</v>
      </c>
      <c r="G33" s="65">
        <v>14.17</v>
      </c>
      <c r="H33" s="66">
        <f t="shared" si="0"/>
        <v>1</v>
      </c>
      <c r="I33" s="67">
        <f t="shared" si="1"/>
        <v>0.33333333333333331</v>
      </c>
      <c r="J33" s="68"/>
      <c r="K33" s="59"/>
      <c r="L33" s="63"/>
      <c r="M33" s="64"/>
      <c r="N33" s="65">
        <v>3</v>
      </c>
      <c r="O33" s="66"/>
      <c r="P33" s="67"/>
      <c r="Q33" s="62">
        <f t="shared" si="2"/>
        <v>3</v>
      </c>
      <c r="R33" s="59">
        <f t="shared" si="3"/>
        <v>1</v>
      </c>
      <c r="S33" s="69">
        <f t="shared" si="4"/>
        <v>1</v>
      </c>
      <c r="T33" s="69">
        <f t="shared" si="5"/>
        <v>1</v>
      </c>
      <c r="U33" s="70">
        <f t="shared" si="6"/>
        <v>1</v>
      </c>
      <c r="V33" s="71">
        <f t="shared" si="7"/>
        <v>0.33333333333333331</v>
      </c>
    </row>
    <row r="34" spans="1:22" s="167" customFormat="1" ht="21" customHeight="1" x14ac:dyDescent="0.3">
      <c r="A34" s="47">
        <v>41</v>
      </c>
      <c r="B34" s="61" t="s">
        <v>32</v>
      </c>
      <c r="C34" s="62">
        <v>112</v>
      </c>
      <c r="D34" s="59">
        <v>85</v>
      </c>
      <c r="E34" s="63">
        <v>83</v>
      </c>
      <c r="F34" s="64">
        <v>79</v>
      </c>
      <c r="G34" s="65">
        <v>10</v>
      </c>
      <c r="H34" s="66">
        <f t="shared" si="0"/>
        <v>0.97647058823529409</v>
      </c>
      <c r="I34" s="67">
        <f t="shared" si="1"/>
        <v>0.7053571428571429</v>
      </c>
      <c r="J34" s="68">
        <v>30</v>
      </c>
      <c r="K34" s="59">
        <v>321</v>
      </c>
      <c r="L34" s="63">
        <v>174</v>
      </c>
      <c r="M34" s="64">
        <v>30</v>
      </c>
      <c r="N34" s="65">
        <v>12</v>
      </c>
      <c r="O34" s="66">
        <f>L34/K34</f>
        <v>0.54205607476635509</v>
      </c>
      <c r="P34" s="67">
        <f>M34/J34</f>
        <v>1</v>
      </c>
      <c r="Q34" s="62">
        <f t="shared" si="2"/>
        <v>142</v>
      </c>
      <c r="R34" s="59">
        <f t="shared" si="3"/>
        <v>406</v>
      </c>
      <c r="S34" s="69">
        <f t="shared" si="4"/>
        <v>257</v>
      </c>
      <c r="T34" s="69">
        <f t="shared" si="5"/>
        <v>109</v>
      </c>
      <c r="U34" s="70">
        <f t="shared" si="6"/>
        <v>0.63300492610837433</v>
      </c>
      <c r="V34" s="71">
        <f t="shared" si="7"/>
        <v>0.76760563380281688</v>
      </c>
    </row>
    <row r="35" spans="1:22" s="10" customFormat="1" ht="21" customHeight="1" x14ac:dyDescent="0.25">
      <c r="A35" s="60">
        <v>43</v>
      </c>
      <c r="B35" s="61" t="s">
        <v>33</v>
      </c>
      <c r="C35" s="62">
        <v>10</v>
      </c>
      <c r="D35" s="59">
        <v>3</v>
      </c>
      <c r="E35" s="63">
        <v>3</v>
      </c>
      <c r="F35" s="64">
        <v>1</v>
      </c>
      <c r="G35" s="65">
        <v>10.52</v>
      </c>
      <c r="H35" s="66">
        <f t="shared" si="0"/>
        <v>1</v>
      </c>
      <c r="I35" s="67">
        <f t="shared" si="1"/>
        <v>0.1</v>
      </c>
      <c r="J35" s="68"/>
      <c r="K35" s="59"/>
      <c r="L35" s="63"/>
      <c r="M35" s="64"/>
      <c r="N35" s="65"/>
      <c r="O35" s="66"/>
      <c r="P35" s="67"/>
      <c r="Q35" s="62">
        <f t="shared" si="2"/>
        <v>10</v>
      </c>
      <c r="R35" s="59">
        <f t="shared" si="3"/>
        <v>3</v>
      </c>
      <c r="S35" s="69">
        <f t="shared" si="4"/>
        <v>3</v>
      </c>
      <c r="T35" s="69">
        <f t="shared" si="5"/>
        <v>1</v>
      </c>
      <c r="U35" s="70">
        <f t="shared" si="6"/>
        <v>1</v>
      </c>
      <c r="V35" s="71">
        <f t="shared" si="7"/>
        <v>0.1</v>
      </c>
    </row>
    <row r="36" spans="1:22" s="255" customFormat="1" ht="21" customHeight="1" x14ac:dyDescent="0.25">
      <c r="A36" s="353">
        <v>44</v>
      </c>
      <c r="B36" s="61" t="s">
        <v>34</v>
      </c>
      <c r="C36" s="244">
        <v>32</v>
      </c>
      <c r="D36" s="245">
        <v>23</v>
      </c>
      <c r="E36" s="246">
        <v>21</v>
      </c>
      <c r="F36" s="247">
        <v>21</v>
      </c>
      <c r="G36" s="248">
        <v>10.53</v>
      </c>
      <c r="H36" s="249">
        <f t="shared" si="0"/>
        <v>0.91304347826086951</v>
      </c>
      <c r="I36" s="250">
        <f t="shared" si="1"/>
        <v>0.65625</v>
      </c>
      <c r="J36" s="251">
        <v>10</v>
      </c>
      <c r="K36" s="245">
        <v>63</v>
      </c>
      <c r="L36" s="246">
        <v>36</v>
      </c>
      <c r="M36" s="247">
        <v>10</v>
      </c>
      <c r="N36" s="248">
        <v>12.65</v>
      </c>
      <c r="O36" s="249">
        <f>L36/K36</f>
        <v>0.5714285714285714</v>
      </c>
      <c r="P36" s="250">
        <f>M36/J36</f>
        <v>1</v>
      </c>
      <c r="Q36" s="244">
        <f t="shared" si="2"/>
        <v>42</v>
      </c>
      <c r="R36" s="245">
        <f t="shared" si="3"/>
        <v>86</v>
      </c>
      <c r="S36" s="252">
        <f t="shared" si="4"/>
        <v>57</v>
      </c>
      <c r="T36" s="252">
        <f t="shared" si="5"/>
        <v>31</v>
      </c>
      <c r="U36" s="253">
        <f t="shared" si="6"/>
        <v>0.66279069767441856</v>
      </c>
      <c r="V36" s="254">
        <f t="shared" si="7"/>
        <v>0.73809523809523814</v>
      </c>
    </row>
    <row r="37" spans="1:22" s="9" customFormat="1" ht="21" customHeight="1" x14ac:dyDescent="0.25">
      <c r="A37" s="60">
        <v>45</v>
      </c>
      <c r="B37" s="61" t="s">
        <v>35</v>
      </c>
      <c r="C37" s="62">
        <v>21</v>
      </c>
      <c r="D37" s="59">
        <v>7</v>
      </c>
      <c r="E37" s="63">
        <v>7</v>
      </c>
      <c r="F37" s="64">
        <v>7</v>
      </c>
      <c r="G37" s="65">
        <v>12.76</v>
      </c>
      <c r="H37" s="66">
        <f t="shared" si="0"/>
        <v>1</v>
      </c>
      <c r="I37" s="67">
        <f t="shared" si="1"/>
        <v>0.33333333333333331</v>
      </c>
      <c r="J37" s="68"/>
      <c r="K37" s="59"/>
      <c r="L37" s="63"/>
      <c r="M37" s="64"/>
      <c r="N37" s="65"/>
      <c r="O37" s="66"/>
      <c r="P37" s="67"/>
      <c r="Q37" s="62">
        <f t="shared" si="2"/>
        <v>21</v>
      </c>
      <c r="R37" s="59">
        <f t="shared" si="3"/>
        <v>7</v>
      </c>
      <c r="S37" s="69">
        <f t="shared" si="4"/>
        <v>7</v>
      </c>
      <c r="T37" s="69">
        <f t="shared" si="5"/>
        <v>7</v>
      </c>
      <c r="U37" s="70">
        <f t="shared" si="6"/>
        <v>1</v>
      </c>
      <c r="V37" s="71">
        <f t="shared" si="7"/>
        <v>0.33333333333333331</v>
      </c>
    </row>
    <row r="38" spans="1:22" s="218" customFormat="1" ht="21" customHeight="1" x14ac:dyDescent="0.3">
      <c r="A38" s="60">
        <v>47</v>
      </c>
      <c r="B38" s="61" t="s">
        <v>36</v>
      </c>
      <c r="C38" s="62">
        <v>46</v>
      </c>
      <c r="D38" s="59">
        <v>29</v>
      </c>
      <c r="E38" s="63">
        <v>24</v>
      </c>
      <c r="F38" s="64">
        <v>12</v>
      </c>
      <c r="G38" s="65">
        <v>13.12</v>
      </c>
      <c r="H38" s="66">
        <f t="shared" si="0"/>
        <v>0.82758620689655171</v>
      </c>
      <c r="I38" s="67">
        <f t="shared" si="1"/>
        <v>0.2608695652173913</v>
      </c>
      <c r="J38" s="68"/>
      <c r="K38" s="59"/>
      <c r="L38" s="63"/>
      <c r="M38" s="64"/>
      <c r="N38" s="65"/>
      <c r="O38" s="66"/>
      <c r="P38" s="67"/>
      <c r="Q38" s="62">
        <f t="shared" si="2"/>
        <v>46</v>
      </c>
      <c r="R38" s="59">
        <f t="shared" si="3"/>
        <v>29</v>
      </c>
      <c r="S38" s="69">
        <f t="shared" si="4"/>
        <v>24</v>
      </c>
      <c r="T38" s="69">
        <f t="shared" si="5"/>
        <v>12</v>
      </c>
      <c r="U38" s="70">
        <f t="shared" si="6"/>
        <v>0.82758620689655171</v>
      </c>
      <c r="V38" s="71">
        <f t="shared" si="7"/>
        <v>0.2608695652173913</v>
      </c>
    </row>
    <row r="39" spans="1:22" s="72" customFormat="1" ht="21" customHeight="1" x14ac:dyDescent="0.3">
      <c r="A39" s="60">
        <v>53</v>
      </c>
      <c r="B39" s="61" t="s">
        <v>37</v>
      </c>
      <c r="C39" s="62">
        <v>76</v>
      </c>
      <c r="D39" s="59">
        <v>82</v>
      </c>
      <c r="E39" s="63">
        <v>68</v>
      </c>
      <c r="F39" s="64">
        <v>34</v>
      </c>
      <c r="G39" s="65">
        <v>12</v>
      </c>
      <c r="H39" s="66">
        <f t="shared" si="0"/>
        <v>0.82926829268292679</v>
      </c>
      <c r="I39" s="67">
        <f t="shared" si="1"/>
        <v>0.44736842105263158</v>
      </c>
      <c r="J39" s="68"/>
      <c r="K39" s="59"/>
      <c r="L39" s="63"/>
      <c r="M39" s="64"/>
      <c r="N39" s="65"/>
      <c r="O39" s="66"/>
      <c r="P39" s="67"/>
      <c r="Q39" s="62">
        <f t="shared" si="2"/>
        <v>76</v>
      </c>
      <c r="R39" s="59">
        <f t="shared" si="3"/>
        <v>82</v>
      </c>
      <c r="S39" s="69">
        <f t="shared" si="4"/>
        <v>68</v>
      </c>
      <c r="T39" s="69">
        <f t="shared" si="5"/>
        <v>34</v>
      </c>
      <c r="U39" s="70">
        <f t="shared" si="6"/>
        <v>0.82926829268292679</v>
      </c>
      <c r="V39" s="71">
        <f t="shared" si="7"/>
        <v>0.44736842105263158</v>
      </c>
    </row>
    <row r="40" spans="1:22" s="200" customFormat="1" ht="21" customHeight="1" x14ac:dyDescent="0.3">
      <c r="A40" s="60">
        <v>56</v>
      </c>
      <c r="B40" s="61" t="s">
        <v>38</v>
      </c>
      <c r="C40" s="62">
        <v>9</v>
      </c>
      <c r="D40" s="59">
        <v>6</v>
      </c>
      <c r="E40" s="63">
        <v>6</v>
      </c>
      <c r="F40" s="64">
        <v>6</v>
      </c>
      <c r="G40" s="65">
        <v>10.55</v>
      </c>
      <c r="H40" s="66">
        <f t="shared" si="0"/>
        <v>1</v>
      </c>
      <c r="I40" s="67">
        <f t="shared" si="1"/>
        <v>0.66666666666666663</v>
      </c>
      <c r="J40" s="68"/>
      <c r="K40" s="59"/>
      <c r="L40" s="63"/>
      <c r="M40" s="64"/>
      <c r="N40" s="65"/>
      <c r="O40" s="66"/>
      <c r="P40" s="67"/>
      <c r="Q40" s="162">
        <f t="shared" si="2"/>
        <v>9</v>
      </c>
      <c r="R40" s="163">
        <f t="shared" si="3"/>
        <v>6</v>
      </c>
      <c r="S40" s="164">
        <f t="shared" si="4"/>
        <v>6</v>
      </c>
      <c r="T40" s="164">
        <f t="shared" si="5"/>
        <v>6</v>
      </c>
      <c r="U40" s="165">
        <f t="shared" si="6"/>
        <v>1</v>
      </c>
      <c r="V40" s="166">
        <f t="shared" si="7"/>
        <v>0.66666666666666663</v>
      </c>
    </row>
    <row r="41" spans="1:22" s="200" customFormat="1" ht="21" customHeight="1" x14ac:dyDescent="0.3">
      <c r="A41" s="60">
        <v>58</v>
      </c>
      <c r="B41" s="61" t="s">
        <v>39</v>
      </c>
      <c r="C41" s="62">
        <v>17</v>
      </c>
      <c r="D41" s="59">
        <v>10</v>
      </c>
      <c r="E41" s="63">
        <v>9</v>
      </c>
      <c r="F41" s="64">
        <v>3</v>
      </c>
      <c r="G41" s="65">
        <v>14.17</v>
      </c>
      <c r="H41" s="66">
        <f t="shared" si="0"/>
        <v>0.9</v>
      </c>
      <c r="I41" s="67">
        <f t="shared" si="1"/>
        <v>0.17647058823529413</v>
      </c>
      <c r="J41" s="68"/>
      <c r="K41" s="59"/>
      <c r="L41" s="63"/>
      <c r="M41" s="64"/>
      <c r="N41" s="65"/>
      <c r="O41" s="66"/>
      <c r="P41" s="67"/>
      <c r="Q41" s="162">
        <f t="shared" si="2"/>
        <v>17</v>
      </c>
      <c r="R41" s="163">
        <f t="shared" si="3"/>
        <v>10</v>
      </c>
      <c r="S41" s="164">
        <f t="shared" si="4"/>
        <v>9</v>
      </c>
      <c r="T41" s="164">
        <f t="shared" si="5"/>
        <v>3</v>
      </c>
      <c r="U41" s="165">
        <f t="shared" si="6"/>
        <v>0.9</v>
      </c>
      <c r="V41" s="166">
        <f t="shared" si="7"/>
        <v>0.17647058823529413</v>
      </c>
    </row>
    <row r="42" spans="1:22" s="72" customFormat="1" ht="21" customHeight="1" x14ac:dyDescent="0.3">
      <c r="A42" s="60">
        <v>60</v>
      </c>
      <c r="B42" s="61" t="s">
        <v>40</v>
      </c>
      <c r="C42" s="62">
        <v>82</v>
      </c>
      <c r="D42" s="59">
        <v>54</v>
      </c>
      <c r="E42" s="63">
        <v>45</v>
      </c>
      <c r="F42" s="64">
        <v>39</v>
      </c>
      <c r="G42" s="65">
        <v>11.14</v>
      </c>
      <c r="H42" s="66">
        <f t="shared" si="0"/>
        <v>0.83333333333333337</v>
      </c>
      <c r="I42" s="67">
        <f t="shared" si="1"/>
        <v>0.47560975609756095</v>
      </c>
      <c r="J42" s="68"/>
      <c r="K42" s="59"/>
      <c r="L42" s="63"/>
      <c r="M42" s="64"/>
      <c r="N42" s="65"/>
      <c r="O42" s="66"/>
      <c r="P42" s="67"/>
      <c r="Q42" s="62">
        <f t="shared" si="2"/>
        <v>82</v>
      </c>
      <c r="R42" s="59">
        <f t="shared" si="3"/>
        <v>54</v>
      </c>
      <c r="S42" s="69">
        <f t="shared" si="4"/>
        <v>45</v>
      </c>
      <c r="T42" s="69">
        <f t="shared" si="5"/>
        <v>39</v>
      </c>
      <c r="U42" s="70">
        <f t="shared" si="6"/>
        <v>0.83333333333333337</v>
      </c>
      <c r="V42" s="71">
        <f t="shared" si="7"/>
        <v>0.47560975609756095</v>
      </c>
    </row>
    <row r="43" spans="1:22" s="355" customFormat="1" ht="21" customHeight="1" x14ac:dyDescent="0.25">
      <c r="A43" s="124">
        <v>71</v>
      </c>
      <c r="B43" s="201" t="s">
        <v>41</v>
      </c>
      <c r="C43" s="125">
        <v>1354</v>
      </c>
      <c r="D43" s="126">
        <v>464</v>
      </c>
      <c r="E43" s="127">
        <v>360</v>
      </c>
      <c r="F43" s="128">
        <v>234</v>
      </c>
      <c r="G43" s="354">
        <v>10</v>
      </c>
      <c r="H43" s="129">
        <f t="shared" si="0"/>
        <v>0.77586206896551724</v>
      </c>
      <c r="I43" s="202">
        <f t="shared" si="1"/>
        <v>0.17282127031019201</v>
      </c>
      <c r="J43" s="130">
        <v>80</v>
      </c>
      <c r="K43" s="126">
        <v>3681</v>
      </c>
      <c r="L43" s="127">
        <v>1486</v>
      </c>
      <c r="M43" s="128">
        <v>80</v>
      </c>
      <c r="N43" s="354">
        <v>12.95</v>
      </c>
      <c r="O43" s="129">
        <f>L43/K43</f>
        <v>0.40369464819342571</v>
      </c>
      <c r="P43" s="202">
        <f>M43/J43</f>
        <v>1</v>
      </c>
      <c r="Q43" s="125">
        <f t="shared" si="2"/>
        <v>1434</v>
      </c>
      <c r="R43" s="126">
        <f t="shared" si="3"/>
        <v>4145</v>
      </c>
      <c r="S43" s="131">
        <f t="shared" si="4"/>
        <v>1846</v>
      </c>
      <c r="T43" s="131">
        <f t="shared" si="5"/>
        <v>314</v>
      </c>
      <c r="U43" s="132">
        <f t="shared" si="6"/>
        <v>0.44535585042219544</v>
      </c>
      <c r="V43" s="133">
        <f t="shared" si="7"/>
        <v>0.21896792189679218</v>
      </c>
    </row>
    <row r="44" spans="1:22" s="45" customFormat="1" ht="21" customHeight="1" x14ac:dyDescent="0.3">
      <c r="A44" s="47">
        <v>72</v>
      </c>
      <c r="B44" s="48" t="s">
        <v>42</v>
      </c>
      <c r="C44" s="49">
        <v>60</v>
      </c>
      <c r="D44" s="46">
        <v>28</v>
      </c>
      <c r="E44" s="50">
        <v>26</v>
      </c>
      <c r="F44" s="51">
        <v>24</v>
      </c>
      <c r="G44" s="52">
        <v>10.3</v>
      </c>
      <c r="H44" s="53">
        <f t="shared" si="0"/>
        <v>0.9285714285714286</v>
      </c>
      <c r="I44" s="54">
        <f t="shared" si="1"/>
        <v>0.4</v>
      </c>
      <c r="J44" s="55"/>
      <c r="K44" s="46"/>
      <c r="L44" s="50"/>
      <c r="M44" s="51"/>
      <c r="N44" s="52"/>
      <c r="O44" s="53"/>
      <c r="P44" s="54"/>
      <c r="Q44" s="49">
        <f t="shared" si="2"/>
        <v>60</v>
      </c>
      <c r="R44" s="46">
        <f t="shared" si="3"/>
        <v>28</v>
      </c>
      <c r="S44" s="56">
        <f t="shared" si="4"/>
        <v>26</v>
      </c>
      <c r="T44" s="56">
        <f t="shared" si="5"/>
        <v>24</v>
      </c>
      <c r="U44" s="57">
        <f t="shared" si="6"/>
        <v>0.9285714285714286</v>
      </c>
      <c r="V44" s="58">
        <f t="shared" si="7"/>
        <v>0.4</v>
      </c>
    </row>
    <row r="45" spans="1:22" s="324" customFormat="1" ht="21" customHeight="1" x14ac:dyDescent="0.25">
      <c r="A45" s="325"/>
      <c r="B45" s="306" t="s">
        <v>58</v>
      </c>
      <c r="C45" s="307">
        <v>1</v>
      </c>
      <c r="D45" s="308">
        <v>0</v>
      </c>
      <c r="E45" s="309"/>
      <c r="F45" s="310"/>
      <c r="G45" s="311"/>
      <c r="H45" s="312"/>
      <c r="I45" s="320">
        <f t="shared" si="1"/>
        <v>0</v>
      </c>
      <c r="J45" s="314"/>
      <c r="K45" s="315"/>
      <c r="L45" s="316"/>
      <c r="M45" s="317"/>
      <c r="N45" s="318"/>
      <c r="O45" s="319"/>
      <c r="P45" s="320"/>
      <c r="Q45" s="19">
        <f t="shared" si="2"/>
        <v>1</v>
      </c>
      <c r="R45" s="20">
        <f t="shared" si="3"/>
        <v>0</v>
      </c>
      <c r="S45" s="321">
        <f t="shared" si="4"/>
        <v>0</v>
      </c>
      <c r="T45" s="321">
        <f t="shared" si="5"/>
        <v>0</v>
      </c>
      <c r="U45" s="322"/>
      <c r="V45" s="323">
        <f t="shared" si="7"/>
        <v>0</v>
      </c>
    </row>
    <row r="46" spans="1:22" s="9" customFormat="1" ht="21" customHeight="1" x14ac:dyDescent="0.25">
      <c r="A46" s="60">
        <v>73</v>
      </c>
      <c r="B46" s="61" t="s">
        <v>43</v>
      </c>
      <c r="C46" s="62">
        <v>10</v>
      </c>
      <c r="D46" s="59">
        <v>2</v>
      </c>
      <c r="E46" s="63">
        <v>2</v>
      </c>
      <c r="F46" s="64">
        <v>2</v>
      </c>
      <c r="G46" s="65">
        <v>12.43</v>
      </c>
      <c r="H46" s="66">
        <f t="shared" si="0"/>
        <v>1</v>
      </c>
      <c r="I46" s="67">
        <f t="shared" si="1"/>
        <v>0.2</v>
      </c>
      <c r="J46" s="68"/>
      <c r="K46" s="59"/>
      <c r="L46" s="63"/>
      <c r="M46" s="64"/>
      <c r="N46" s="65"/>
      <c r="O46" s="66"/>
      <c r="P46" s="67"/>
      <c r="Q46" s="62">
        <f t="shared" si="2"/>
        <v>10</v>
      </c>
      <c r="R46" s="59">
        <f t="shared" si="3"/>
        <v>2</v>
      </c>
      <c r="S46" s="69">
        <f t="shared" si="4"/>
        <v>2</v>
      </c>
      <c r="T46" s="69">
        <f t="shared" si="5"/>
        <v>2</v>
      </c>
      <c r="U46" s="70">
        <f t="shared" si="6"/>
        <v>1</v>
      </c>
      <c r="V46" s="71">
        <f t="shared" si="7"/>
        <v>0.2</v>
      </c>
    </row>
    <row r="47" spans="1:22" s="217" customFormat="1" ht="21" customHeight="1" x14ac:dyDescent="0.3">
      <c r="A47" s="60">
        <v>74</v>
      </c>
      <c r="B47" s="61" t="s">
        <v>44</v>
      </c>
      <c r="C47" s="62">
        <v>135</v>
      </c>
      <c r="D47" s="59">
        <v>86</v>
      </c>
      <c r="E47" s="63">
        <v>63</v>
      </c>
      <c r="F47" s="64">
        <v>58</v>
      </c>
      <c r="G47" s="65">
        <v>11.73</v>
      </c>
      <c r="H47" s="66">
        <f t="shared" si="0"/>
        <v>0.73255813953488369</v>
      </c>
      <c r="I47" s="67">
        <f t="shared" si="1"/>
        <v>0.42962962962962964</v>
      </c>
      <c r="J47" s="68">
        <v>80</v>
      </c>
      <c r="K47" s="59">
        <v>217</v>
      </c>
      <c r="L47" s="63">
        <v>117</v>
      </c>
      <c r="M47" s="64">
        <v>68</v>
      </c>
      <c r="N47" s="65">
        <v>11.75</v>
      </c>
      <c r="O47" s="66">
        <f>L47/K47</f>
        <v>0.53917050691244239</v>
      </c>
      <c r="P47" s="67">
        <f>M47/J47</f>
        <v>0.85</v>
      </c>
      <c r="Q47" s="162">
        <f t="shared" si="2"/>
        <v>215</v>
      </c>
      <c r="R47" s="163">
        <f t="shared" si="3"/>
        <v>303</v>
      </c>
      <c r="S47" s="164">
        <f t="shared" si="4"/>
        <v>180</v>
      </c>
      <c r="T47" s="164">
        <f t="shared" si="5"/>
        <v>126</v>
      </c>
      <c r="U47" s="165">
        <f t="shared" si="6"/>
        <v>0.59405940594059403</v>
      </c>
      <c r="V47" s="166">
        <f t="shared" si="7"/>
        <v>0.586046511627907</v>
      </c>
    </row>
    <row r="48" spans="1:22" s="219" customFormat="1" ht="21" customHeight="1" x14ac:dyDescent="0.3">
      <c r="A48" s="222">
        <v>75</v>
      </c>
      <c r="B48" s="223" t="s">
        <v>45</v>
      </c>
      <c r="C48" s="224">
        <v>85</v>
      </c>
      <c r="D48" s="225">
        <v>28</v>
      </c>
      <c r="E48" s="226">
        <v>25</v>
      </c>
      <c r="F48" s="227">
        <v>5</v>
      </c>
      <c r="G48" s="228">
        <v>11.32</v>
      </c>
      <c r="H48" s="229">
        <f t="shared" si="0"/>
        <v>0.8928571428571429</v>
      </c>
      <c r="I48" s="230">
        <f t="shared" si="1"/>
        <v>5.8823529411764705E-2</v>
      </c>
      <c r="J48" s="231"/>
      <c r="K48" s="225"/>
      <c r="L48" s="226"/>
      <c r="M48" s="227"/>
      <c r="N48" s="228"/>
      <c r="O48" s="229"/>
      <c r="P48" s="230"/>
      <c r="Q48" s="224">
        <f t="shared" si="2"/>
        <v>85</v>
      </c>
      <c r="R48" s="225">
        <f t="shared" si="3"/>
        <v>28</v>
      </c>
      <c r="S48" s="232">
        <f t="shared" si="4"/>
        <v>25</v>
      </c>
      <c r="T48" s="232">
        <f t="shared" si="5"/>
        <v>5</v>
      </c>
      <c r="U48" s="233">
        <f t="shared" si="6"/>
        <v>0.8928571428571429</v>
      </c>
      <c r="V48" s="234">
        <f t="shared" si="7"/>
        <v>5.8823529411764705E-2</v>
      </c>
    </row>
    <row r="49" spans="1:1062" s="200" customFormat="1" ht="21" customHeight="1" x14ac:dyDescent="0.3">
      <c r="A49" s="60">
        <v>76</v>
      </c>
      <c r="B49" s="61" t="s">
        <v>46</v>
      </c>
      <c r="C49" s="62">
        <v>410</v>
      </c>
      <c r="D49" s="59">
        <v>182</v>
      </c>
      <c r="E49" s="63">
        <v>145</v>
      </c>
      <c r="F49" s="64">
        <v>105</v>
      </c>
      <c r="G49" s="65">
        <v>10.050000000000001</v>
      </c>
      <c r="H49" s="66">
        <f t="shared" si="0"/>
        <v>0.79670329670329665</v>
      </c>
      <c r="I49" s="67">
        <f t="shared" si="1"/>
        <v>0.25609756097560976</v>
      </c>
      <c r="J49" s="68">
        <v>30</v>
      </c>
      <c r="K49" s="59">
        <v>1764</v>
      </c>
      <c r="L49" s="63">
        <v>781</v>
      </c>
      <c r="M49" s="64">
        <v>30</v>
      </c>
      <c r="N49" s="65">
        <v>12.05</v>
      </c>
      <c r="O49" s="66">
        <f>L49/K49</f>
        <v>0.44274376417233557</v>
      </c>
      <c r="P49" s="67">
        <f>M49/J49</f>
        <v>1</v>
      </c>
      <c r="Q49" s="162">
        <f t="shared" si="2"/>
        <v>440</v>
      </c>
      <c r="R49" s="163">
        <f t="shared" si="3"/>
        <v>1946</v>
      </c>
      <c r="S49" s="164">
        <f t="shared" si="4"/>
        <v>926</v>
      </c>
      <c r="T49" s="164">
        <f t="shared" si="5"/>
        <v>135</v>
      </c>
      <c r="U49" s="165">
        <f t="shared" si="6"/>
        <v>0.47584789311408016</v>
      </c>
      <c r="V49" s="166">
        <f t="shared" si="7"/>
        <v>0.30681818181818182</v>
      </c>
    </row>
    <row r="50" spans="1:1062" s="136" customFormat="1" ht="21" customHeight="1" x14ac:dyDescent="0.3">
      <c r="A50" s="60">
        <v>77</v>
      </c>
      <c r="B50" s="61" t="s">
        <v>47</v>
      </c>
      <c r="C50" s="62">
        <v>415</v>
      </c>
      <c r="D50" s="59">
        <v>212</v>
      </c>
      <c r="E50" s="63">
        <v>202</v>
      </c>
      <c r="F50" s="64">
        <v>117</v>
      </c>
      <c r="G50" s="65">
        <v>10</v>
      </c>
      <c r="H50" s="66">
        <f>E50/D50</f>
        <v>0.95283018867924529</v>
      </c>
      <c r="I50" s="67">
        <f t="shared" si="1"/>
        <v>0.28192771084337348</v>
      </c>
      <c r="J50" s="68">
        <v>66</v>
      </c>
      <c r="K50" s="59">
        <v>926</v>
      </c>
      <c r="L50" s="63">
        <v>510</v>
      </c>
      <c r="M50" s="64">
        <v>66</v>
      </c>
      <c r="N50" s="65">
        <v>13.55</v>
      </c>
      <c r="O50" s="66">
        <f>L50/K50</f>
        <v>0.55075593952483803</v>
      </c>
      <c r="P50" s="67">
        <f>M50/J50</f>
        <v>1</v>
      </c>
      <c r="Q50" s="62">
        <f t="shared" si="2"/>
        <v>481</v>
      </c>
      <c r="R50" s="59">
        <f t="shared" si="3"/>
        <v>1138</v>
      </c>
      <c r="S50" s="69">
        <f t="shared" si="4"/>
        <v>712</v>
      </c>
      <c r="T50" s="69">
        <f t="shared" si="5"/>
        <v>183</v>
      </c>
      <c r="U50" s="70">
        <f t="shared" si="6"/>
        <v>0.62565905096660812</v>
      </c>
      <c r="V50" s="71">
        <f t="shared" si="7"/>
        <v>0.38045738045738048</v>
      </c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2"/>
      <c r="IP50" s="112"/>
      <c r="IQ50" s="112"/>
      <c r="IR50" s="112"/>
      <c r="IS50" s="112"/>
      <c r="IT50" s="112"/>
      <c r="IU50" s="112"/>
      <c r="IV50" s="112"/>
      <c r="IW50" s="112"/>
      <c r="IX50" s="112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2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2"/>
      <c r="SD50" s="112"/>
      <c r="SE50" s="112"/>
      <c r="SF50" s="112"/>
      <c r="SG50" s="112"/>
      <c r="SH50" s="112"/>
      <c r="SI50" s="112"/>
      <c r="SJ50" s="112"/>
      <c r="SK50" s="112"/>
      <c r="SL50" s="112"/>
      <c r="SM50" s="112"/>
      <c r="SN50" s="112"/>
      <c r="SO50" s="112"/>
      <c r="SP50" s="112"/>
      <c r="SQ50" s="112"/>
      <c r="SR50" s="112"/>
      <c r="SS50" s="112"/>
      <c r="ST50" s="112"/>
      <c r="SU50" s="112"/>
      <c r="SV50" s="112"/>
      <c r="SW50" s="112"/>
      <c r="SX50" s="112"/>
      <c r="SY50" s="112"/>
      <c r="SZ50" s="112"/>
      <c r="TA50" s="112"/>
      <c r="TB50" s="112"/>
      <c r="TC50" s="112"/>
      <c r="TD50" s="112"/>
      <c r="TE50" s="112"/>
      <c r="TF50" s="112"/>
      <c r="TG50" s="112"/>
      <c r="TH50" s="112"/>
      <c r="TI50" s="112"/>
      <c r="TJ50" s="112"/>
      <c r="TK50" s="112"/>
      <c r="TL50" s="112"/>
      <c r="TM50" s="112"/>
      <c r="TN50" s="112"/>
      <c r="TO50" s="112"/>
      <c r="TP50" s="112"/>
      <c r="TQ50" s="112"/>
      <c r="TR50" s="112"/>
      <c r="TS50" s="112"/>
      <c r="TT50" s="112"/>
      <c r="TU50" s="112"/>
      <c r="TV50" s="112"/>
      <c r="TW50" s="112"/>
      <c r="TX50" s="112"/>
      <c r="TY50" s="112"/>
      <c r="TZ50" s="112"/>
      <c r="UA50" s="112"/>
      <c r="UB50" s="112"/>
      <c r="UC50" s="112"/>
      <c r="UD50" s="112"/>
      <c r="UE50" s="112"/>
      <c r="UF50" s="112"/>
      <c r="UG50" s="112"/>
      <c r="UH50" s="112"/>
      <c r="UI50" s="112"/>
      <c r="UJ50" s="112"/>
      <c r="UK50" s="112"/>
      <c r="UL50" s="112"/>
      <c r="UM50" s="112"/>
      <c r="UN50" s="112"/>
      <c r="UO50" s="112"/>
      <c r="UP50" s="112"/>
      <c r="UQ50" s="112"/>
      <c r="UR50" s="112"/>
      <c r="US50" s="112"/>
      <c r="UT50" s="112"/>
      <c r="UU50" s="112"/>
      <c r="UV50" s="112"/>
      <c r="UW50" s="112"/>
      <c r="UX50" s="112"/>
      <c r="UY50" s="112"/>
      <c r="UZ50" s="112"/>
      <c r="VA50" s="112"/>
      <c r="VB50" s="112"/>
      <c r="VC50" s="112"/>
      <c r="VD50" s="112"/>
      <c r="VE50" s="112"/>
      <c r="VF50" s="112"/>
      <c r="VG50" s="112"/>
      <c r="VH50" s="112"/>
      <c r="VI50" s="112"/>
      <c r="VJ50" s="112"/>
      <c r="VK50" s="112"/>
      <c r="VL50" s="112"/>
      <c r="VM50" s="112"/>
      <c r="VN50" s="112"/>
      <c r="VO50" s="112"/>
      <c r="VP50" s="112"/>
      <c r="VQ50" s="112"/>
      <c r="VR50" s="112"/>
      <c r="VS50" s="112"/>
      <c r="VT50" s="112"/>
      <c r="VU50" s="112"/>
      <c r="VV50" s="112"/>
      <c r="VW50" s="112"/>
      <c r="VX50" s="112"/>
      <c r="VY50" s="112"/>
      <c r="VZ50" s="112"/>
      <c r="WA50" s="112"/>
      <c r="WB50" s="112"/>
      <c r="WC50" s="112"/>
      <c r="WD50" s="112"/>
      <c r="WE50" s="112"/>
      <c r="WF50" s="112"/>
      <c r="WG50" s="112"/>
      <c r="WH50" s="112"/>
      <c r="WI50" s="112"/>
      <c r="WJ50" s="112"/>
      <c r="WK50" s="112"/>
      <c r="WL50" s="112"/>
      <c r="WM50" s="112"/>
      <c r="WN50" s="112"/>
      <c r="WO50" s="112"/>
      <c r="WP50" s="112"/>
      <c r="WQ50" s="112"/>
      <c r="WR50" s="112"/>
      <c r="WS50" s="112"/>
      <c r="WT50" s="112"/>
      <c r="WU50" s="112"/>
      <c r="WV50" s="112"/>
      <c r="WW50" s="112"/>
      <c r="WX50" s="112"/>
      <c r="WY50" s="112"/>
      <c r="WZ50" s="112"/>
      <c r="XA50" s="112"/>
      <c r="XB50" s="112"/>
      <c r="XC50" s="112"/>
      <c r="XD50" s="112"/>
      <c r="XE50" s="112"/>
      <c r="XF50" s="112"/>
      <c r="XG50" s="112"/>
      <c r="XH50" s="112"/>
      <c r="XI50" s="112"/>
      <c r="XJ50" s="112"/>
      <c r="XK50" s="112"/>
      <c r="XL50" s="112"/>
      <c r="XM50" s="112"/>
      <c r="XN50" s="112"/>
      <c r="XO50" s="112"/>
      <c r="XP50" s="112"/>
      <c r="XQ50" s="112"/>
      <c r="XR50" s="112"/>
      <c r="XS50" s="112"/>
      <c r="XT50" s="112"/>
      <c r="XU50" s="112"/>
      <c r="XV50" s="112"/>
      <c r="XW50" s="112"/>
      <c r="XX50" s="112"/>
      <c r="XY50" s="112"/>
      <c r="XZ50" s="112"/>
      <c r="YA50" s="112"/>
      <c r="YB50" s="112"/>
      <c r="YC50" s="112"/>
      <c r="YD50" s="112"/>
      <c r="YE50" s="112"/>
      <c r="YF50" s="112"/>
      <c r="YG50" s="112"/>
      <c r="YH50" s="112"/>
      <c r="YI50" s="112"/>
      <c r="YJ50" s="112"/>
      <c r="YK50" s="112"/>
      <c r="YL50" s="112"/>
      <c r="YM50" s="112"/>
      <c r="YN50" s="112"/>
      <c r="YO50" s="112"/>
      <c r="YP50" s="112"/>
      <c r="YQ50" s="112"/>
      <c r="YR50" s="112"/>
      <c r="YS50" s="112"/>
      <c r="YT50" s="112"/>
      <c r="YU50" s="112"/>
      <c r="YV50" s="112"/>
      <c r="YW50" s="112"/>
      <c r="YX50" s="112"/>
      <c r="YY50" s="112"/>
      <c r="YZ50" s="112"/>
      <c r="ZA50" s="112"/>
      <c r="ZB50" s="112"/>
      <c r="ZC50" s="112"/>
      <c r="ZD50" s="112"/>
      <c r="ZE50" s="112"/>
      <c r="ZF50" s="112"/>
      <c r="ZG50" s="112"/>
      <c r="ZH50" s="112"/>
      <c r="ZI50" s="112"/>
      <c r="ZJ50" s="112"/>
      <c r="ZK50" s="112"/>
      <c r="ZL50" s="112"/>
      <c r="ZM50" s="112"/>
      <c r="ZN50" s="112"/>
      <c r="ZO50" s="112"/>
      <c r="ZP50" s="112"/>
      <c r="ZQ50" s="112"/>
      <c r="ZR50" s="112"/>
      <c r="ZS50" s="112"/>
      <c r="ZT50" s="112"/>
      <c r="ZU50" s="112"/>
      <c r="ZV50" s="112"/>
      <c r="ZW50" s="112"/>
      <c r="ZX50" s="112"/>
      <c r="ZY50" s="112"/>
      <c r="ZZ50" s="112"/>
      <c r="AAA50" s="112"/>
      <c r="AAB50" s="112"/>
      <c r="AAC50" s="112"/>
      <c r="AAD50" s="112"/>
      <c r="AAE50" s="112"/>
      <c r="AAF50" s="112"/>
      <c r="AAG50" s="112"/>
      <c r="AAH50" s="112"/>
      <c r="AAI50" s="112"/>
      <c r="AAJ50" s="112"/>
      <c r="AAK50" s="112"/>
      <c r="AAL50" s="112"/>
      <c r="AAM50" s="112"/>
      <c r="AAN50" s="112"/>
      <c r="AAO50" s="112"/>
      <c r="AAP50" s="112"/>
      <c r="AAQ50" s="112"/>
      <c r="AAR50" s="112"/>
      <c r="AAS50" s="112"/>
      <c r="AAT50" s="112"/>
      <c r="AAU50" s="112"/>
      <c r="AAV50" s="112"/>
      <c r="AAW50" s="112"/>
      <c r="AAX50" s="112"/>
      <c r="AAY50" s="112"/>
      <c r="AAZ50" s="112"/>
      <c r="ABA50" s="112"/>
      <c r="ABB50" s="112"/>
      <c r="ABC50" s="112"/>
      <c r="ABD50" s="112"/>
      <c r="ABE50" s="112"/>
      <c r="ABF50" s="112"/>
      <c r="ABG50" s="112"/>
      <c r="ABH50" s="112"/>
      <c r="ABI50" s="112"/>
      <c r="ABJ50" s="112"/>
      <c r="ABK50" s="112"/>
      <c r="ABL50" s="112"/>
      <c r="ABM50" s="112"/>
      <c r="ABN50" s="112"/>
      <c r="ABO50" s="112"/>
      <c r="ABP50" s="112"/>
      <c r="ABQ50" s="112"/>
      <c r="ABR50" s="112"/>
      <c r="ABS50" s="112"/>
      <c r="ABT50" s="112"/>
      <c r="ABU50" s="112"/>
      <c r="ABV50" s="112"/>
      <c r="ABW50" s="112"/>
      <c r="ABX50" s="112"/>
      <c r="ABY50" s="112"/>
      <c r="ABZ50" s="112"/>
      <c r="ACA50" s="112"/>
      <c r="ACB50" s="112"/>
      <c r="ACC50" s="112"/>
      <c r="ACD50" s="112"/>
      <c r="ACE50" s="112"/>
      <c r="ACF50" s="112"/>
      <c r="ACG50" s="112"/>
      <c r="ACH50" s="112"/>
      <c r="ACI50" s="112"/>
      <c r="ACJ50" s="112"/>
      <c r="ACK50" s="112"/>
      <c r="ACL50" s="112"/>
      <c r="ACM50" s="112"/>
      <c r="ACN50" s="112"/>
      <c r="ACO50" s="112"/>
      <c r="ACP50" s="112"/>
      <c r="ACQ50" s="112"/>
      <c r="ACR50" s="112"/>
      <c r="ACS50" s="112"/>
      <c r="ACT50" s="112"/>
      <c r="ACU50" s="112"/>
      <c r="ACV50" s="112"/>
      <c r="ACW50" s="112"/>
      <c r="ACX50" s="112"/>
      <c r="ACY50" s="112"/>
      <c r="ACZ50" s="112"/>
      <c r="ADA50" s="112"/>
      <c r="ADB50" s="112"/>
      <c r="ADC50" s="112"/>
      <c r="ADD50" s="112"/>
      <c r="ADE50" s="112"/>
      <c r="ADF50" s="112"/>
      <c r="ADG50" s="112"/>
      <c r="ADH50" s="112"/>
      <c r="ADI50" s="112"/>
      <c r="ADJ50" s="112"/>
      <c r="ADK50" s="112"/>
      <c r="ADL50" s="112"/>
      <c r="ADM50" s="112"/>
      <c r="ADN50" s="112"/>
      <c r="ADO50" s="112"/>
      <c r="ADP50" s="112"/>
      <c r="ADQ50" s="112"/>
      <c r="ADR50" s="112"/>
      <c r="ADS50" s="112"/>
      <c r="ADT50" s="112"/>
      <c r="ADU50" s="112"/>
      <c r="ADV50" s="112"/>
      <c r="ADW50" s="112"/>
      <c r="ADX50" s="112"/>
      <c r="ADY50" s="112"/>
      <c r="ADZ50" s="112"/>
      <c r="AEA50" s="112"/>
      <c r="AEB50" s="112"/>
      <c r="AEC50" s="112"/>
      <c r="AED50" s="112"/>
      <c r="AEE50" s="112"/>
      <c r="AEF50" s="112"/>
      <c r="AEG50" s="112"/>
      <c r="AEH50" s="112"/>
      <c r="AEI50" s="112"/>
      <c r="AEJ50" s="112"/>
      <c r="AEK50" s="112"/>
      <c r="AEL50" s="112"/>
      <c r="AEM50" s="112"/>
      <c r="AEN50" s="112"/>
      <c r="AEO50" s="112"/>
      <c r="AEP50" s="112"/>
      <c r="AEQ50" s="112"/>
      <c r="AER50" s="112"/>
      <c r="AES50" s="112"/>
      <c r="AET50" s="112"/>
      <c r="AEU50" s="112"/>
      <c r="AEV50" s="112"/>
      <c r="AEW50" s="112"/>
      <c r="AEX50" s="112"/>
      <c r="AEY50" s="112"/>
      <c r="AEZ50" s="112"/>
      <c r="AFA50" s="112"/>
      <c r="AFB50" s="112"/>
      <c r="AFC50" s="112"/>
      <c r="AFD50" s="112"/>
      <c r="AFE50" s="112"/>
      <c r="AFF50" s="112"/>
      <c r="AFG50" s="112"/>
      <c r="AFH50" s="112"/>
      <c r="AFI50" s="112"/>
      <c r="AFJ50" s="112"/>
      <c r="AFK50" s="112"/>
      <c r="AFL50" s="112"/>
      <c r="AFM50" s="112"/>
      <c r="AFN50" s="112"/>
      <c r="AFO50" s="112"/>
      <c r="AFP50" s="112"/>
      <c r="AFQ50" s="112"/>
      <c r="AFR50" s="112"/>
      <c r="AFS50" s="112"/>
      <c r="AFT50" s="112"/>
      <c r="AFU50" s="112"/>
      <c r="AFV50" s="112"/>
      <c r="AFW50" s="112"/>
      <c r="AFX50" s="112"/>
      <c r="AFY50" s="112"/>
      <c r="AFZ50" s="112"/>
      <c r="AGA50" s="112"/>
      <c r="AGB50" s="112"/>
      <c r="AGC50" s="112"/>
      <c r="AGD50" s="112"/>
      <c r="AGE50" s="112"/>
      <c r="AGF50" s="112"/>
      <c r="AGG50" s="112"/>
      <c r="AGH50" s="112"/>
      <c r="AGI50" s="112"/>
      <c r="AGJ50" s="112"/>
      <c r="AGK50" s="112"/>
      <c r="AGL50" s="112"/>
      <c r="AGM50" s="112"/>
      <c r="AGN50" s="112"/>
      <c r="AGO50" s="112"/>
      <c r="AGP50" s="112"/>
      <c r="AGQ50" s="112"/>
      <c r="AGR50" s="112"/>
      <c r="AGS50" s="112"/>
      <c r="AGT50" s="112"/>
      <c r="AGU50" s="112"/>
      <c r="AGV50" s="112"/>
      <c r="AGW50" s="112"/>
      <c r="AGX50" s="112"/>
      <c r="AGY50" s="112"/>
      <c r="AGZ50" s="112"/>
      <c r="AHA50" s="112"/>
      <c r="AHB50" s="112"/>
      <c r="AHC50" s="112"/>
      <c r="AHD50" s="112"/>
      <c r="AHE50" s="112"/>
      <c r="AHF50" s="112"/>
      <c r="AHG50" s="112"/>
      <c r="AHH50" s="112"/>
      <c r="AHI50" s="112"/>
      <c r="AHJ50" s="112"/>
      <c r="AHK50" s="112"/>
      <c r="AHL50" s="112"/>
      <c r="AHM50" s="112"/>
      <c r="AHN50" s="112"/>
      <c r="AHO50" s="112"/>
      <c r="AHP50" s="112"/>
      <c r="AHQ50" s="112"/>
      <c r="AHR50" s="112"/>
      <c r="AHS50" s="112"/>
      <c r="AHT50" s="112"/>
      <c r="AHU50" s="112"/>
      <c r="AHV50" s="112"/>
      <c r="AHW50" s="112"/>
      <c r="AHX50" s="112"/>
      <c r="AHY50" s="112"/>
      <c r="AHZ50" s="112"/>
      <c r="AIA50" s="112"/>
      <c r="AIB50" s="112"/>
      <c r="AIC50" s="112"/>
      <c r="AID50" s="112"/>
      <c r="AIE50" s="112"/>
      <c r="AIF50" s="112"/>
      <c r="AIG50" s="112"/>
      <c r="AIH50" s="112"/>
      <c r="AII50" s="112"/>
      <c r="AIJ50" s="112"/>
      <c r="AIK50" s="112"/>
      <c r="AIL50" s="112"/>
      <c r="AIM50" s="112"/>
      <c r="AIN50" s="112"/>
      <c r="AIO50" s="112"/>
      <c r="AIP50" s="112"/>
      <c r="AIQ50" s="112"/>
      <c r="AIR50" s="112"/>
      <c r="AIS50" s="112"/>
      <c r="AIT50" s="112"/>
      <c r="AIU50" s="112"/>
      <c r="AIV50" s="112"/>
      <c r="AIW50" s="112"/>
      <c r="AIX50" s="112"/>
      <c r="AIY50" s="112"/>
      <c r="AIZ50" s="112"/>
      <c r="AJA50" s="112"/>
      <c r="AJB50" s="112"/>
      <c r="AJC50" s="112"/>
      <c r="AJD50" s="112"/>
      <c r="AJE50" s="112"/>
      <c r="AJF50" s="112"/>
      <c r="AJG50" s="112"/>
      <c r="AJH50" s="112"/>
      <c r="AJI50" s="112"/>
      <c r="AJJ50" s="112"/>
      <c r="AJK50" s="112"/>
      <c r="AJL50" s="112"/>
      <c r="AJM50" s="112"/>
      <c r="AJN50" s="112"/>
      <c r="AJO50" s="112"/>
      <c r="AJP50" s="112"/>
      <c r="AJQ50" s="112"/>
      <c r="AJR50" s="112"/>
      <c r="AJS50" s="112"/>
      <c r="AJT50" s="112"/>
      <c r="AJU50" s="112"/>
      <c r="AJV50" s="112"/>
      <c r="AJW50" s="112"/>
      <c r="AJX50" s="112"/>
      <c r="AJY50" s="112"/>
      <c r="AJZ50" s="112"/>
      <c r="AKA50" s="112"/>
      <c r="AKB50" s="112"/>
      <c r="AKC50" s="112"/>
      <c r="AKD50" s="112"/>
      <c r="AKE50" s="112"/>
      <c r="AKF50" s="112"/>
      <c r="AKG50" s="112"/>
      <c r="AKH50" s="112"/>
      <c r="AKI50" s="112"/>
      <c r="AKJ50" s="112"/>
      <c r="AKK50" s="112"/>
      <c r="AKL50" s="112"/>
      <c r="AKM50" s="112"/>
      <c r="AKN50" s="112"/>
      <c r="AKO50" s="112"/>
      <c r="AKP50" s="112"/>
      <c r="AKQ50" s="112"/>
      <c r="AKR50" s="112"/>
      <c r="AKS50" s="112"/>
      <c r="AKT50" s="112"/>
      <c r="AKU50" s="112"/>
      <c r="AKV50" s="112"/>
      <c r="AKW50" s="112"/>
      <c r="AKX50" s="112"/>
      <c r="AKY50" s="112"/>
      <c r="AKZ50" s="112"/>
      <c r="ALA50" s="112"/>
      <c r="ALB50" s="112"/>
      <c r="ALC50" s="112"/>
      <c r="ALD50" s="112"/>
      <c r="ALE50" s="112"/>
      <c r="ALF50" s="112"/>
      <c r="ALG50" s="112"/>
      <c r="ALH50" s="112"/>
      <c r="ALI50" s="112"/>
      <c r="ALJ50" s="112"/>
      <c r="ALK50" s="112"/>
      <c r="ALL50" s="112"/>
      <c r="ALM50" s="112"/>
      <c r="ALN50" s="112"/>
      <c r="ALO50" s="112"/>
      <c r="ALP50" s="112"/>
      <c r="ALQ50" s="112"/>
      <c r="ALR50" s="112"/>
      <c r="ALS50" s="112"/>
      <c r="ALT50" s="112"/>
      <c r="ALU50" s="112"/>
      <c r="ALV50" s="112"/>
      <c r="ALW50" s="112"/>
      <c r="ALX50" s="112"/>
      <c r="ALY50" s="112"/>
      <c r="ALZ50" s="112"/>
      <c r="AMA50" s="112"/>
      <c r="AMB50" s="112"/>
      <c r="AMC50" s="112"/>
      <c r="AMD50" s="112"/>
      <c r="AME50" s="112"/>
      <c r="AMF50" s="112"/>
      <c r="AMG50" s="112"/>
      <c r="AMH50" s="112"/>
      <c r="AMI50" s="112"/>
      <c r="AMJ50" s="112"/>
      <c r="AMK50" s="112"/>
      <c r="AML50" s="112"/>
      <c r="AMM50" s="112"/>
      <c r="AMN50" s="112"/>
      <c r="AMO50" s="112"/>
      <c r="AMP50" s="112"/>
      <c r="AMQ50" s="112"/>
      <c r="AMR50" s="112"/>
      <c r="AMS50" s="112"/>
      <c r="AMT50" s="112"/>
      <c r="AMU50" s="112"/>
      <c r="AMV50" s="112"/>
      <c r="AMW50" s="112"/>
      <c r="AMX50" s="112"/>
      <c r="AMY50" s="112"/>
      <c r="AMZ50" s="112"/>
      <c r="ANA50" s="112"/>
      <c r="ANB50" s="112"/>
      <c r="ANC50" s="112"/>
      <c r="AND50" s="112"/>
      <c r="ANE50" s="112"/>
      <c r="ANF50" s="112"/>
      <c r="ANG50" s="112"/>
      <c r="ANH50" s="112"/>
      <c r="ANI50" s="112"/>
      <c r="ANJ50" s="112"/>
      <c r="ANK50" s="112"/>
      <c r="ANL50" s="112"/>
      <c r="ANM50" s="112"/>
      <c r="ANN50" s="112"/>
      <c r="ANO50" s="112"/>
      <c r="ANP50" s="112"/>
      <c r="ANQ50" s="112"/>
      <c r="ANR50" s="112"/>
      <c r="ANS50" s="112"/>
      <c r="ANT50" s="112"/>
      <c r="ANU50" s="112"/>
      <c r="ANV50" s="112"/>
    </row>
    <row r="51" spans="1:1062" s="200" customFormat="1" ht="21" customHeight="1" x14ac:dyDescent="0.3">
      <c r="A51" s="60">
        <v>78</v>
      </c>
      <c r="B51" s="61" t="s">
        <v>48</v>
      </c>
      <c r="C51" s="62">
        <v>5</v>
      </c>
      <c r="D51" s="59">
        <v>3</v>
      </c>
      <c r="E51" s="63">
        <v>2</v>
      </c>
      <c r="F51" s="64">
        <v>1</v>
      </c>
      <c r="G51" s="65">
        <v>11.54</v>
      </c>
      <c r="H51" s="66">
        <f>E51/D51</f>
        <v>0.66666666666666663</v>
      </c>
      <c r="I51" s="67">
        <f t="shared" si="1"/>
        <v>0.2</v>
      </c>
      <c r="J51" s="68"/>
      <c r="K51" s="59"/>
      <c r="L51" s="63"/>
      <c r="M51" s="64"/>
      <c r="N51" s="65"/>
      <c r="O51" s="66"/>
      <c r="P51" s="67"/>
      <c r="Q51" s="62">
        <f t="shared" si="2"/>
        <v>5</v>
      </c>
      <c r="R51" s="59">
        <f t="shared" si="3"/>
        <v>3</v>
      </c>
      <c r="S51" s="69">
        <f t="shared" si="4"/>
        <v>2</v>
      </c>
      <c r="T51" s="69">
        <f t="shared" si="5"/>
        <v>1</v>
      </c>
      <c r="U51" s="70">
        <f t="shared" si="6"/>
        <v>0.66666666666666663</v>
      </c>
      <c r="V51" s="71">
        <f t="shared" si="7"/>
        <v>0.2</v>
      </c>
    </row>
    <row r="52" spans="1:1062" s="324" customFormat="1" ht="21" customHeight="1" x14ac:dyDescent="0.25">
      <c r="A52" s="326">
        <v>81</v>
      </c>
      <c r="B52" s="327" t="s">
        <v>49</v>
      </c>
      <c r="C52" s="307">
        <v>5</v>
      </c>
      <c r="D52" s="308">
        <v>0</v>
      </c>
      <c r="E52" s="328">
        <v>0</v>
      </c>
      <c r="F52" s="329"/>
      <c r="G52" s="330"/>
      <c r="H52" s="331"/>
      <c r="I52" s="313"/>
      <c r="J52" s="314"/>
      <c r="K52" s="315"/>
      <c r="L52" s="316"/>
      <c r="M52" s="317"/>
      <c r="N52" s="318"/>
      <c r="O52" s="319"/>
      <c r="P52" s="313"/>
      <c r="Q52" s="19">
        <f t="shared" si="2"/>
        <v>5</v>
      </c>
      <c r="R52" s="20">
        <f t="shared" si="3"/>
        <v>0</v>
      </c>
      <c r="S52" s="321">
        <f t="shared" si="4"/>
        <v>0</v>
      </c>
      <c r="T52" s="321">
        <f t="shared" si="5"/>
        <v>0</v>
      </c>
      <c r="U52" s="322"/>
      <c r="V52" s="323">
        <f t="shared" si="7"/>
        <v>0</v>
      </c>
    </row>
    <row r="53" spans="1:1062" s="324" customFormat="1" ht="20.25" customHeight="1" thickBot="1" x14ac:dyDescent="0.3">
      <c r="A53" s="332">
        <v>90</v>
      </c>
      <c r="B53" s="333" t="s">
        <v>50</v>
      </c>
      <c r="C53" s="334">
        <v>15</v>
      </c>
      <c r="D53" s="335">
        <v>0</v>
      </c>
      <c r="E53" s="336">
        <v>0</v>
      </c>
      <c r="F53" s="337"/>
      <c r="G53" s="338"/>
      <c r="H53" s="339"/>
      <c r="I53" s="340"/>
      <c r="J53" s="341"/>
      <c r="K53" s="342"/>
      <c r="L53" s="343"/>
      <c r="M53" s="344"/>
      <c r="N53" s="345"/>
      <c r="O53" s="346"/>
      <c r="P53" s="340"/>
      <c r="Q53" s="347">
        <f t="shared" si="2"/>
        <v>15</v>
      </c>
      <c r="R53" s="348">
        <f t="shared" si="3"/>
        <v>0</v>
      </c>
      <c r="S53" s="349">
        <f t="shared" si="4"/>
        <v>0</v>
      </c>
      <c r="T53" s="349">
        <f t="shared" si="5"/>
        <v>0</v>
      </c>
      <c r="U53" s="350"/>
      <c r="V53" s="351">
        <f t="shared" si="7"/>
        <v>0</v>
      </c>
    </row>
    <row r="54" spans="1:1062" s="112" customFormat="1" ht="20.25" thickTop="1" thickBot="1" x14ac:dyDescent="0.35">
      <c r="A54" s="367" t="s">
        <v>57</v>
      </c>
      <c r="B54" s="368"/>
      <c r="C54" s="147">
        <f>SUM(C3:C53)</f>
        <v>4000</v>
      </c>
      <c r="D54" s="148">
        <f>SUM(D3:D53)</f>
        <v>2123</v>
      </c>
      <c r="E54" s="149">
        <f>SUM(E3:E53)</f>
        <v>1850</v>
      </c>
      <c r="F54" s="150">
        <f>SUM(F3:F53)</f>
        <v>1340</v>
      </c>
      <c r="G54" s="151">
        <f>AVERAGE(G3:G53)</f>
        <v>11.798222222222222</v>
      </c>
      <c r="H54" s="152">
        <f>E54/D54</f>
        <v>0.87140838436175228</v>
      </c>
      <c r="I54" s="153">
        <f t="shared" si="1"/>
        <v>0.33500000000000002</v>
      </c>
      <c r="J54" s="154">
        <f>SUM(J3:J53)</f>
        <v>440</v>
      </c>
      <c r="K54" s="148">
        <f>SUM(K3:K53)</f>
        <v>8431</v>
      </c>
      <c r="L54" s="149">
        <f>SUM(L3:L53)</f>
        <v>3882</v>
      </c>
      <c r="M54" s="150">
        <f>SUM(M3:M53)</f>
        <v>419</v>
      </c>
      <c r="N54" s="151">
        <f>AVERAGE(N3:N53)</f>
        <v>12.169230769230772</v>
      </c>
      <c r="O54" s="152">
        <f>L54/K54</f>
        <v>0.46044360099632309</v>
      </c>
      <c r="P54" s="153">
        <f>M54/J54</f>
        <v>0.95227272727272727</v>
      </c>
      <c r="Q54" s="155">
        <f>SUM(Q3:Q53)</f>
        <v>4440</v>
      </c>
      <c r="R54" s="146">
        <f t="shared" si="3"/>
        <v>10554</v>
      </c>
      <c r="S54" s="156">
        <f t="shared" si="4"/>
        <v>5732</v>
      </c>
      <c r="T54" s="156">
        <f t="shared" si="5"/>
        <v>1759</v>
      </c>
      <c r="U54" s="157">
        <f t="shared" si="6"/>
        <v>0.54311161644873984</v>
      </c>
      <c r="V54" s="158">
        <f t="shared" si="7"/>
        <v>0.39617117117117118</v>
      </c>
    </row>
    <row r="55" spans="1:1062" ht="15.75" thickBot="1" x14ac:dyDescent="0.3">
      <c r="P55" s="33"/>
    </row>
    <row r="56" spans="1:1062" ht="21" customHeight="1" x14ac:dyDescent="0.4">
      <c r="A56" s="369" t="s">
        <v>75</v>
      </c>
      <c r="B56" s="370"/>
      <c r="C56" s="370"/>
      <c r="D56" s="370"/>
      <c r="E56" s="370"/>
      <c r="F56" s="370"/>
      <c r="G56" s="370"/>
      <c r="H56" s="370"/>
      <c r="I56" s="370"/>
      <c r="J56" s="370"/>
    </row>
    <row r="58" spans="1:1062" ht="18.75" hidden="1" x14ac:dyDescent="0.3">
      <c r="C58" s="14">
        <f>C51+C50+C48+C47+C46+C44+C42+C41+C40+C39+C37+C35+C34+C33+C32+C31+C30+C29+C28+C27+C26+C25+C24+C23+C22+C21+C19+C18+C17+C16+C15+C13+C12+C11+C10+C9+C8+C7+C6+C5+C4+C3</f>
        <v>2135</v>
      </c>
      <c r="D58" s="243">
        <f>965/C58</f>
        <v>0.45199063231850117</v>
      </c>
      <c r="E58" s="16" t="s">
        <v>68</v>
      </c>
    </row>
    <row r="60" spans="1:1062" x14ac:dyDescent="0.25">
      <c r="C60" s="220"/>
    </row>
  </sheetData>
  <autoFilter ref="A2:V54" xr:uid="{F0CEFBE9-D94A-4138-B74A-0B6FC1AA9748}"/>
  <mergeCells count="5">
    <mergeCell ref="Q1:V1"/>
    <mergeCell ref="A56:J56"/>
    <mergeCell ref="A54:B54"/>
    <mergeCell ref="C1:I1"/>
    <mergeCell ref="J1:P1"/>
  </mergeCells>
  <printOptions horizontalCentered="1" verticalCentered="1"/>
  <pageMargins left="0.11811023622047245" right="0.11811023622047245" top="0.74803149606299213" bottom="0.15748031496062992" header="0.31496062992125984" footer="0.31496062992125984"/>
  <pageSetup paperSize="9" scale="58" fitToHeight="2" orientation="landscape" r:id="rId1"/>
  <headerFooter>
    <oddHeader>&amp;L&amp;"-,Gras"&amp;14&amp;K0070C0CNG
DA2C
Bureau des concours nationaux&amp;"-,Normal"&amp;K01+000
&amp;C&amp;"-,Gras"&amp;28&amp;K00B0F0EVC - Session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2F16-20FB-459F-ACA6-FEA276388E47}">
  <dimension ref="A1:R54"/>
  <sheetViews>
    <sheetView topLeftCell="A10" zoomScale="70" zoomScaleNormal="70" workbookViewId="0">
      <selection activeCell="F38" sqref="F38"/>
    </sheetView>
  </sheetViews>
  <sheetFormatPr baseColWidth="10" defaultRowHeight="15" x14ac:dyDescent="0.25"/>
  <cols>
    <col min="1" max="1" width="11.5703125" bestFit="1" customWidth="1"/>
    <col min="2" max="2" width="54.85546875" bestFit="1" customWidth="1"/>
    <col min="3" max="3" width="18.5703125" bestFit="1" customWidth="1"/>
    <col min="4" max="4" width="19.5703125" bestFit="1" customWidth="1"/>
    <col min="5" max="5" width="17.28515625" bestFit="1" customWidth="1"/>
    <col min="6" max="6" width="21.5703125" bestFit="1" customWidth="1"/>
    <col min="7" max="7" width="19.28515625" bestFit="1" customWidth="1"/>
    <col min="8" max="8" width="17.42578125" style="83" bestFit="1" customWidth="1"/>
    <col min="9" max="9" width="18.28515625" style="83" bestFit="1" customWidth="1"/>
    <col min="10" max="10" width="16.42578125" style="83" bestFit="1" customWidth="1"/>
    <col min="11" max="11" width="19.5703125" style="83" bestFit="1" customWidth="1"/>
    <col min="12" max="12" width="17.85546875" style="83" bestFit="1" customWidth="1"/>
    <col min="13" max="13" width="17.28515625" style="83" bestFit="1" customWidth="1"/>
    <col min="14" max="14" width="19.5703125" style="83" bestFit="1" customWidth="1"/>
    <col min="15" max="15" width="17.28515625" style="83" bestFit="1" customWidth="1"/>
    <col min="16" max="16" width="24.42578125" style="83" bestFit="1" customWidth="1"/>
  </cols>
  <sheetData>
    <row r="1" spans="1:18" ht="27.75" customHeight="1" thickTop="1" thickBot="1" x14ac:dyDescent="0.45">
      <c r="A1" s="1"/>
      <c r="C1" s="372" t="s">
        <v>76</v>
      </c>
      <c r="D1" s="373"/>
      <c r="E1" s="374"/>
      <c r="F1" s="374"/>
      <c r="G1" s="375"/>
      <c r="H1" s="372" t="s">
        <v>64</v>
      </c>
      <c r="I1" s="373"/>
      <c r="J1" s="376"/>
      <c r="K1" s="376"/>
      <c r="L1" s="377"/>
      <c r="M1" s="378" t="s">
        <v>65</v>
      </c>
      <c r="N1" s="379"/>
      <c r="O1" s="379"/>
      <c r="P1" s="380"/>
      <c r="Q1" s="198"/>
      <c r="R1" s="199"/>
    </row>
    <row r="2" spans="1:18" ht="45" x14ac:dyDescent="0.25">
      <c r="A2" s="110" t="s">
        <v>56</v>
      </c>
      <c r="B2" s="111" t="s">
        <v>0</v>
      </c>
      <c r="C2" s="12" t="s">
        <v>51</v>
      </c>
      <c r="D2" s="24" t="s">
        <v>60</v>
      </c>
      <c r="E2" s="26" t="s">
        <v>69</v>
      </c>
      <c r="F2" s="42" t="s">
        <v>71</v>
      </c>
      <c r="G2" s="73" t="s">
        <v>66</v>
      </c>
      <c r="H2" s="104" t="s">
        <v>52</v>
      </c>
      <c r="I2" s="105" t="s">
        <v>61</v>
      </c>
      <c r="J2" s="106" t="s">
        <v>69</v>
      </c>
      <c r="K2" s="107" t="s">
        <v>71</v>
      </c>
      <c r="L2" s="108" t="s">
        <v>66</v>
      </c>
      <c r="M2" s="239" t="s">
        <v>55</v>
      </c>
      <c r="N2" s="240" t="s">
        <v>62</v>
      </c>
      <c r="O2" s="241" t="s">
        <v>69</v>
      </c>
      <c r="P2" s="109" t="s">
        <v>67</v>
      </c>
    </row>
    <row r="3" spans="1:18" s="83" customFormat="1" ht="18.75" x14ac:dyDescent="0.25">
      <c r="A3" s="84">
        <v>2</v>
      </c>
      <c r="B3" s="95" t="s">
        <v>1</v>
      </c>
      <c r="C3" s="85">
        <v>0</v>
      </c>
      <c r="D3" s="86">
        <v>0</v>
      </c>
      <c r="E3" s="87"/>
      <c r="F3" s="88"/>
      <c r="G3" s="89"/>
      <c r="H3" s="85"/>
      <c r="I3" s="86"/>
      <c r="J3" s="87"/>
      <c r="K3" s="88"/>
      <c r="L3" s="90"/>
      <c r="M3" s="193">
        <f t="shared" ref="M3:M32" si="0">C3+H3</f>
        <v>0</v>
      </c>
      <c r="N3" s="194">
        <f t="shared" ref="N3:N32" si="1">D3+I3</f>
        <v>0</v>
      </c>
      <c r="O3" s="194">
        <f t="shared" ref="O3:O32" si="2">J3+E3</f>
        <v>0</v>
      </c>
      <c r="P3" s="195" t="e">
        <f>N3/M3</f>
        <v>#DIV/0!</v>
      </c>
    </row>
    <row r="4" spans="1:18" s="83" customFormat="1" ht="18.75" x14ac:dyDescent="0.25">
      <c r="A4" s="114">
        <v>3</v>
      </c>
      <c r="B4" s="115" t="s">
        <v>2</v>
      </c>
      <c r="C4" s="116">
        <v>3</v>
      </c>
      <c r="D4" s="117">
        <v>3</v>
      </c>
      <c r="E4" s="118">
        <v>2</v>
      </c>
      <c r="F4" s="88">
        <v>10.47</v>
      </c>
      <c r="G4" s="89">
        <f t="shared" ref="G4:G49" si="3">D4/C4</f>
        <v>1</v>
      </c>
      <c r="H4" s="116">
        <v>7</v>
      </c>
      <c r="I4" s="117">
        <v>5</v>
      </c>
      <c r="J4" s="118">
        <v>0</v>
      </c>
      <c r="K4" s="119"/>
      <c r="L4" s="120">
        <f>I4/H4</f>
        <v>0.7142857142857143</v>
      </c>
      <c r="M4" s="116">
        <f t="shared" si="0"/>
        <v>10</v>
      </c>
      <c r="N4" s="121">
        <f t="shared" si="1"/>
        <v>8</v>
      </c>
      <c r="O4" s="121">
        <f t="shared" si="2"/>
        <v>2</v>
      </c>
      <c r="P4" s="122">
        <f t="shared" ref="P4:P54" si="4">N4/M4</f>
        <v>0.8</v>
      </c>
    </row>
    <row r="5" spans="1:18" s="83" customFormat="1" ht="18.75" x14ac:dyDescent="0.25">
      <c r="A5" s="84">
        <v>4</v>
      </c>
      <c r="B5" s="95" t="s">
        <v>3</v>
      </c>
      <c r="C5" s="85">
        <v>1</v>
      </c>
      <c r="D5" s="86">
        <v>1</v>
      </c>
      <c r="E5" s="87">
        <v>1</v>
      </c>
      <c r="F5" s="88">
        <v>14.91</v>
      </c>
      <c r="G5" s="89">
        <f t="shared" si="3"/>
        <v>1</v>
      </c>
      <c r="H5" s="85"/>
      <c r="I5" s="86"/>
      <c r="J5" s="87"/>
      <c r="K5" s="88"/>
      <c r="L5" s="90"/>
      <c r="M5" s="193">
        <f t="shared" si="0"/>
        <v>1</v>
      </c>
      <c r="N5" s="194">
        <f t="shared" si="1"/>
        <v>1</v>
      </c>
      <c r="O5" s="194">
        <f t="shared" si="2"/>
        <v>1</v>
      </c>
      <c r="P5" s="195">
        <f t="shared" si="4"/>
        <v>1</v>
      </c>
    </row>
    <row r="6" spans="1:18" s="83" customFormat="1" ht="15.75" x14ac:dyDescent="0.25">
      <c r="A6" s="114">
        <v>5</v>
      </c>
      <c r="B6" s="115" t="s">
        <v>4</v>
      </c>
      <c r="C6" s="116"/>
      <c r="D6" s="117"/>
      <c r="E6" s="118"/>
      <c r="F6" s="119"/>
      <c r="G6" s="137" t="e">
        <f t="shared" si="3"/>
        <v>#DIV/0!</v>
      </c>
      <c r="H6" s="116"/>
      <c r="I6" s="117"/>
      <c r="J6" s="118"/>
      <c r="K6" s="119"/>
      <c r="L6" s="120"/>
      <c r="M6" s="179">
        <f t="shared" si="0"/>
        <v>0</v>
      </c>
      <c r="N6" s="180">
        <f t="shared" si="1"/>
        <v>0</v>
      </c>
      <c r="O6" s="180">
        <f t="shared" si="2"/>
        <v>0</v>
      </c>
      <c r="P6" s="181" t="e">
        <f t="shared" si="4"/>
        <v>#DIV/0!</v>
      </c>
    </row>
    <row r="7" spans="1:18" s="83" customFormat="1" ht="15.75" x14ac:dyDescent="0.25">
      <c r="A7" s="182">
        <v>6</v>
      </c>
      <c r="B7" s="183" t="s">
        <v>5</v>
      </c>
      <c r="C7" s="184">
        <v>1</v>
      </c>
      <c r="D7" s="185">
        <v>1</v>
      </c>
      <c r="E7" s="186">
        <v>1</v>
      </c>
      <c r="F7" s="187">
        <v>11.25</v>
      </c>
      <c r="G7" s="188">
        <f t="shared" si="3"/>
        <v>1</v>
      </c>
      <c r="H7" s="184">
        <v>1</v>
      </c>
      <c r="I7" s="185">
        <v>1</v>
      </c>
      <c r="J7" s="186">
        <v>0</v>
      </c>
      <c r="K7" s="187"/>
      <c r="L7" s="189">
        <f>I7/H7</f>
        <v>1</v>
      </c>
      <c r="M7" s="184">
        <f t="shared" si="0"/>
        <v>2</v>
      </c>
      <c r="N7" s="236">
        <f t="shared" si="1"/>
        <v>2</v>
      </c>
      <c r="O7" s="236">
        <f t="shared" si="2"/>
        <v>1</v>
      </c>
      <c r="P7" s="237">
        <f t="shared" si="4"/>
        <v>1</v>
      </c>
    </row>
    <row r="8" spans="1:18" s="83" customFormat="1" ht="15.75" x14ac:dyDescent="0.25">
      <c r="A8" s="182">
        <v>7</v>
      </c>
      <c r="B8" s="183" t="s">
        <v>6</v>
      </c>
      <c r="C8" s="184">
        <v>5</v>
      </c>
      <c r="D8" s="185">
        <v>5</v>
      </c>
      <c r="E8" s="186">
        <v>3</v>
      </c>
      <c r="F8" s="187">
        <v>13.99</v>
      </c>
      <c r="G8" s="188">
        <f t="shared" si="3"/>
        <v>1</v>
      </c>
      <c r="H8" s="184">
        <v>3</v>
      </c>
      <c r="I8" s="185">
        <v>3</v>
      </c>
      <c r="J8" s="186">
        <v>0</v>
      </c>
      <c r="K8" s="187"/>
      <c r="L8" s="189">
        <f>I8/H8</f>
        <v>1</v>
      </c>
      <c r="M8" s="190">
        <f t="shared" si="0"/>
        <v>8</v>
      </c>
      <c r="N8" s="191">
        <f t="shared" si="1"/>
        <v>8</v>
      </c>
      <c r="O8" s="191">
        <f t="shared" si="2"/>
        <v>3</v>
      </c>
      <c r="P8" s="192">
        <f t="shared" si="4"/>
        <v>1</v>
      </c>
    </row>
    <row r="9" spans="1:18" s="83" customFormat="1" ht="18.75" x14ac:dyDescent="0.25">
      <c r="A9" s="84">
        <v>9</v>
      </c>
      <c r="B9" s="95" t="s">
        <v>7</v>
      </c>
      <c r="C9" s="85">
        <v>0</v>
      </c>
      <c r="D9" s="86">
        <v>0</v>
      </c>
      <c r="E9" s="87">
        <v>0</v>
      </c>
      <c r="F9" s="88"/>
      <c r="G9" s="89"/>
      <c r="H9" s="85"/>
      <c r="I9" s="86"/>
      <c r="J9" s="87"/>
      <c r="K9" s="88"/>
      <c r="L9" s="90"/>
      <c r="M9" s="193">
        <f t="shared" si="0"/>
        <v>0</v>
      </c>
      <c r="N9" s="194">
        <f t="shared" si="1"/>
        <v>0</v>
      </c>
      <c r="O9" s="194">
        <f t="shared" si="2"/>
        <v>0</v>
      </c>
      <c r="P9" s="195"/>
    </row>
    <row r="10" spans="1:18" s="83" customFormat="1" ht="15.75" x14ac:dyDescent="0.25">
      <c r="A10" s="114">
        <v>10</v>
      </c>
      <c r="B10" s="115" t="s">
        <v>8</v>
      </c>
      <c r="C10" s="116">
        <v>1</v>
      </c>
      <c r="D10" s="117">
        <v>1</v>
      </c>
      <c r="E10" s="118">
        <v>1</v>
      </c>
      <c r="F10" s="119">
        <v>15.96</v>
      </c>
      <c r="G10" s="137">
        <f t="shared" si="3"/>
        <v>1</v>
      </c>
      <c r="H10" s="116"/>
      <c r="I10" s="117"/>
      <c r="J10" s="118"/>
      <c r="K10" s="119"/>
      <c r="L10" s="120"/>
      <c r="M10" s="116">
        <f t="shared" si="0"/>
        <v>1</v>
      </c>
      <c r="N10" s="121">
        <f t="shared" si="1"/>
        <v>1</v>
      </c>
      <c r="O10" s="121">
        <f t="shared" si="2"/>
        <v>1</v>
      </c>
      <c r="P10" s="122">
        <f t="shared" si="4"/>
        <v>1</v>
      </c>
    </row>
    <row r="11" spans="1:18" s="83" customFormat="1" ht="37.5" x14ac:dyDescent="0.25">
      <c r="A11" s="84">
        <v>11</v>
      </c>
      <c r="B11" s="134" t="s">
        <v>9</v>
      </c>
      <c r="C11" s="85"/>
      <c r="D11" s="86"/>
      <c r="E11" s="87"/>
      <c r="F11" s="88"/>
      <c r="G11" s="89"/>
      <c r="H11" s="85"/>
      <c r="I11" s="86"/>
      <c r="J11" s="87"/>
      <c r="K11" s="88"/>
      <c r="L11" s="90"/>
      <c r="M11" s="85"/>
      <c r="N11" s="91"/>
      <c r="O11" s="91"/>
      <c r="P11" s="92"/>
    </row>
    <row r="12" spans="1:18" s="83" customFormat="1" ht="18.75" x14ac:dyDescent="0.25">
      <c r="A12" s="84">
        <v>12</v>
      </c>
      <c r="B12" s="95" t="s">
        <v>10</v>
      </c>
      <c r="C12" s="85">
        <v>0</v>
      </c>
      <c r="D12" s="86">
        <v>0</v>
      </c>
      <c r="E12" s="87"/>
      <c r="F12" s="88"/>
      <c r="G12" s="89"/>
      <c r="H12" s="85"/>
      <c r="I12" s="86"/>
      <c r="J12" s="87"/>
      <c r="K12" s="88"/>
      <c r="L12" s="90"/>
      <c r="M12" s="85">
        <f t="shared" si="0"/>
        <v>0</v>
      </c>
      <c r="N12" s="91">
        <f t="shared" si="1"/>
        <v>0</v>
      </c>
      <c r="O12" s="91">
        <f t="shared" si="2"/>
        <v>0</v>
      </c>
      <c r="P12" s="92"/>
    </row>
    <row r="13" spans="1:18" s="83" customFormat="1" ht="15.75" x14ac:dyDescent="0.25">
      <c r="A13" s="114">
        <v>13</v>
      </c>
      <c r="B13" s="115" t="s">
        <v>11</v>
      </c>
      <c r="C13" s="116">
        <v>2</v>
      </c>
      <c r="D13" s="117">
        <v>2</v>
      </c>
      <c r="E13" s="118">
        <v>2</v>
      </c>
      <c r="F13" s="119">
        <v>10</v>
      </c>
      <c r="G13" s="137">
        <f t="shared" si="3"/>
        <v>1</v>
      </c>
      <c r="H13" s="116"/>
      <c r="I13" s="117"/>
      <c r="J13" s="118"/>
      <c r="K13" s="119"/>
      <c r="L13" s="120"/>
      <c r="M13" s="179">
        <f t="shared" si="0"/>
        <v>2</v>
      </c>
      <c r="N13" s="180">
        <f t="shared" si="1"/>
        <v>2</v>
      </c>
      <c r="O13" s="180">
        <f t="shared" si="2"/>
        <v>2</v>
      </c>
      <c r="P13" s="181">
        <f t="shared" si="4"/>
        <v>1</v>
      </c>
    </row>
    <row r="14" spans="1:18" s="83" customFormat="1" ht="15.75" x14ac:dyDescent="0.25">
      <c r="A14" s="304">
        <v>15</v>
      </c>
      <c r="B14" s="303" t="s">
        <v>12</v>
      </c>
      <c r="C14" s="260"/>
      <c r="D14" s="117"/>
      <c r="E14" s="118"/>
      <c r="F14" s="119"/>
      <c r="G14" s="137"/>
      <c r="H14" s="116"/>
      <c r="I14" s="117"/>
      <c r="J14" s="118"/>
      <c r="K14" s="119"/>
      <c r="L14" s="120"/>
      <c r="M14" s="179">
        <f t="shared" si="0"/>
        <v>0</v>
      </c>
      <c r="N14" s="180">
        <f t="shared" si="1"/>
        <v>0</v>
      </c>
      <c r="O14" s="180">
        <f t="shared" si="2"/>
        <v>0</v>
      </c>
      <c r="P14" s="181"/>
    </row>
    <row r="15" spans="1:18" s="113" customFormat="1" ht="18.75" x14ac:dyDescent="0.3">
      <c r="A15" s="84">
        <v>16</v>
      </c>
      <c r="B15" s="95" t="s">
        <v>13</v>
      </c>
      <c r="C15" s="85"/>
      <c r="D15" s="86"/>
      <c r="E15" s="87"/>
      <c r="F15" s="88"/>
      <c r="G15" s="89"/>
      <c r="H15" s="85"/>
      <c r="I15" s="86"/>
      <c r="J15" s="87"/>
      <c r="K15" s="88"/>
      <c r="L15" s="90"/>
      <c r="M15" s="193">
        <f t="shared" si="0"/>
        <v>0</v>
      </c>
      <c r="N15" s="194">
        <f t="shared" si="1"/>
        <v>0</v>
      </c>
      <c r="O15" s="194">
        <f t="shared" si="2"/>
        <v>0</v>
      </c>
      <c r="P15" s="195"/>
    </row>
    <row r="16" spans="1:18" s="83" customFormat="1" ht="15.75" x14ac:dyDescent="0.25">
      <c r="A16" s="114">
        <v>17</v>
      </c>
      <c r="B16" s="115" t="s">
        <v>14</v>
      </c>
      <c r="C16" s="116">
        <v>2</v>
      </c>
      <c r="D16" s="117">
        <v>2</v>
      </c>
      <c r="E16" s="118">
        <v>1</v>
      </c>
      <c r="F16" s="119">
        <v>10.199999999999999</v>
      </c>
      <c r="G16" s="137">
        <f t="shared" si="3"/>
        <v>1</v>
      </c>
      <c r="H16" s="116"/>
      <c r="I16" s="117"/>
      <c r="J16" s="118"/>
      <c r="K16" s="119"/>
      <c r="L16" s="120"/>
      <c r="M16" s="116">
        <f t="shared" si="0"/>
        <v>2</v>
      </c>
      <c r="N16" s="121">
        <f t="shared" si="1"/>
        <v>2</v>
      </c>
      <c r="O16" s="121">
        <f t="shared" si="2"/>
        <v>1</v>
      </c>
      <c r="P16" s="122">
        <f t="shared" si="4"/>
        <v>1</v>
      </c>
    </row>
    <row r="17" spans="1:16" s="83" customFormat="1" ht="15.75" x14ac:dyDescent="0.25">
      <c r="A17" s="114">
        <v>18</v>
      </c>
      <c r="B17" s="115" t="s">
        <v>15</v>
      </c>
      <c r="C17" s="116">
        <v>6</v>
      </c>
      <c r="D17" s="117">
        <v>6</v>
      </c>
      <c r="E17" s="118">
        <v>2</v>
      </c>
      <c r="F17" s="119">
        <v>10.91</v>
      </c>
      <c r="G17" s="137">
        <f t="shared" si="3"/>
        <v>1</v>
      </c>
      <c r="H17" s="116"/>
      <c r="I17" s="117"/>
      <c r="J17" s="118"/>
      <c r="K17" s="119"/>
      <c r="L17" s="120"/>
      <c r="M17" s="179">
        <f t="shared" si="0"/>
        <v>6</v>
      </c>
      <c r="N17" s="180">
        <f t="shared" si="1"/>
        <v>6</v>
      </c>
      <c r="O17" s="180">
        <f t="shared" si="2"/>
        <v>2</v>
      </c>
      <c r="P17" s="181">
        <f t="shared" si="4"/>
        <v>1</v>
      </c>
    </row>
    <row r="18" spans="1:16" s="83" customFormat="1" ht="18.75" x14ac:dyDescent="0.25">
      <c r="A18" s="84">
        <v>20</v>
      </c>
      <c r="B18" s="95" t="s">
        <v>16</v>
      </c>
      <c r="C18" s="85">
        <v>1</v>
      </c>
      <c r="D18" s="86">
        <v>1</v>
      </c>
      <c r="E18" s="87">
        <v>1</v>
      </c>
      <c r="F18" s="88">
        <v>10.87</v>
      </c>
      <c r="G18" s="89">
        <f t="shared" si="3"/>
        <v>1</v>
      </c>
      <c r="H18" s="85"/>
      <c r="I18" s="86"/>
      <c r="J18" s="87"/>
      <c r="K18" s="88"/>
      <c r="L18" s="90"/>
      <c r="M18" s="193">
        <f t="shared" si="0"/>
        <v>1</v>
      </c>
      <c r="N18" s="194">
        <f t="shared" si="1"/>
        <v>1</v>
      </c>
      <c r="O18" s="194">
        <f t="shared" si="2"/>
        <v>1</v>
      </c>
      <c r="P18" s="195">
        <f t="shared" si="4"/>
        <v>1</v>
      </c>
    </row>
    <row r="19" spans="1:16" s="83" customFormat="1" ht="15.75" x14ac:dyDescent="0.25">
      <c r="A19" s="114">
        <v>21</v>
      </c>
      <c r="B19" s="115" t="s">
        <v>17</v>
      </c>
      <c r="C19" s="116"/>
      <c r="D19" s="117"/>
      <c r="E19" s="118"/>
      <c r="F19" s="119"/>
      <c r="G19" s="137" t="e">
        <f t="shared" si="3"/>
        <v>#DIV/0!</v>
      </c>
      <c r="H19" s="116"/>
      <c r="I19" s="117"/>
      <c r="J19" s="118"/>
      <c r="K19" s="119"/>
      <c r="L19" s="120"/>
      <c r="M19" s="179">
        <f t="shared" si="0"/>
        <v>0</v>
      </c>
      <c r="N19" s="180">
        <f t="shared" si="1"/>
        <v>0</v>
      </c>
      <c r="O19" s="180">
        <f t="shared" si="2"/>
        <v>0</v>
      </c>
      <c r="P19" s="181" t="e">
        <f t="shared" si="4"/>
        <v>#DIV/0!</v>
      </c>
    </row>
    <row r="20" spans="1:16" s="83" customFormat="1" ht="15.75" x14ac:dyDescent="0.25">
      <c r="A20" s="302">
        <v>22</v>
      </c>
      <c r="B20" s="303" t="s">
        <v>18</v>
      </c>
      <c r="C20" s="260"/>
      <c r="D20" s="117"/>
      <c r="E20" s="118"/>
      <c r="F20" s="119"/>
      <c r="G20" s="137"/>
      <c r="H20" s="116"/>
      <c r="I20" s="117"/>
      <c r="J20" s="118"/>
      <c r="K20" s="119"/>
      <c r="L20" s="120"/>
      <c r="M20" s="179">
        <f t="shared" si="0"/>
        <v>0</v>
      </c>
      <c r="N20" s="180">
        <f t="shared" si="1"/>
        <v>0</v>
      </c>
      <c r="O20" s="180">
        <f t="shared" si="2"/>
        <v>0</v>
      </c>
      <c r="P20" s="181"/>
    </row>
    <row r="21" spans="1:16" s="83" customFormat="1" ht="18.75" x14ac:dyDescent="0.25">
      <c r="A21" s="84">
        <v>23</v>
      </c>
      <c r="B21" s="95" t="s">
        <v>19</v>
      </c>
      <c r="C21" s="85"/>
      <c r="D21" s="86"/>
      <c r="E21" s="87"/>
      <c r="F21" s="88"/>
      <c r="G21" s="89" t="e">
        <f t="shared" si="3"/>
        <v>#DIV/0!</v>
      </c>
      <c r="H21" s="85"/>
      <c r="I21" s="86"/>
      <c r="J21" s="87"/>
      <c r="K21" s="88"/>
      <c r="L21" s="90" t="e">
        <f>I21/H21</f>
        <v>#DIV/0!</v>
      </c>
      <c r="M21" s="85">
        <f t="shared" si="0"/>
        <v>0</v>
      </c>
      <c r="N21" s="91">
        <f t="shared" si="1"/>
        <v>0</v>
      </c>
      <c r="O21" s="91">
        <f t="shared" si="2"/>
        <v>0</v>
      </c>
      <c r="P21" s="92" t="e">
        <f t="shared" si="4"/>
        <v>#DIV/0!</v>
      </c>
    </row>
    <row r="22" spans="1:16" s="83" customFormat="1" ht="18.75" x14ac:dyDescent="0.25">
      <c r="A22" s="84">
        <v>24</v>
      </c>
      <c r="B22" s="95" t="s">
        <v>20</v>
      </c>
      <c r="C22" s="85">
        <v>1</v>
      </c>
      <c r="D22" s="86">
        <v>1</v>
      </c>
      <c r="E22" s="87">
        <v>1</v>
      </c>
      <c r="F22" s="88">
        <v>13.95</v>
      </c>
      <c r="G22" s="89">
        <f t="shared" si="3"/>
        <v>1</v>
      </c>
      <c r="H22" s="85"/>
      <c r="I22" s="86"/>
      <c r="J22" s="87"/>
      <c r="K22" s="88"/>
      <c r="L22" s="90"/>
      <c r="M22" s="193">
        <f t="shared" si="0"/>
        <v>1</v>
      </c>
      <c r="N22" s="194">
        <f t="shared" si="1"/>
        <v>1</v>
      </c>
      <c r="O22" s="194">
        <f t="shared" si="2"/>
        <v>1</v>
      </c>
      <c r="P22" s="195">
        <f t="shared" si="4"/>
        <v>1</v>
      </c>
    </row>
    <row r="23" spans="1:16" s="83" customFormat="1" ht="18.75" x14ac:dyDescent="0.25">
      <c r="A23" s="84">
        <v>25</v>
      </c>
      <c r="B23" s="95" t="s">
        <v>21</v>
      </c>
      <c r="C23" s="85">
        <v>1</v>
      </c>
      <c r="D23" s="86">
        <v>1</v>
      </c>
      <c r="E23" s="87">
        <v>0</v>
      </c>
      <c r="F23" s="88"/>
      <c r="G23" s="89">
        <f t="shared" si="3"/>
        <v>1</v>
      </c>
      <c r="H23" s="85"/>
      <c r="I23" s="86"/>
      <c r="J23" s="87"/>
      <c r="K23" s="88"/>
      <c r="L23" s="90"/>
      <c r="M23" s="193">
        <f t="shared" si="0"/>
        <v>1</v>
      </c>
      <c r="N23" s="194">
        <f t="shared" si="1"/>
        <v>1</v>
      </c>
      <c r="O23" s="194">
        <f t="shared" si="2"/>
        <v>0</v>
      </c>
      <c r="P23" s="195">
        <f t="shared" si="4"/>
        <v>1</v>
      </c>
    </row>
    <row r="24" spans="1:16" s="83" customFormat="1" ht="18.75" x14ac:dyDescent="0.25">
      <c r="A24" s="84">
        <v>26</v>
      </c>
      <c r="B24" s="95" t="s">
        <v>22</v>
      </c>
      <c r="C24" s="85">
        <v>0</v>
      </c>
      <c r="D24" s="86">
        <v>0</v>
      </c>
      <c r="E24" s="87"/>
      <c r="F24" s="88"/>
      <c r="G24" s="89"/>
      <c r="H24" s="85"/>
      <c r="I24" s="86"/>
      <c r="J24" s="87"/>
      <c r="K24" s="88"/>
      <c r="L24" s="90"/>
      <c r="M24" s="85">
        <f t="shared" si="0"/>
        <v>0</v>
      </c>
      <c r="N24" s="91">
        <f t="shared" si="1"/>
        <v>0</v>
      </c>
      <c r="O24" s="91">
        <f t="shared" si="2"/>
        <v>0</v>
      </c>
      <c r="P24" s="92"/>
    </row>
    <row r="25" spans="1:16" s="235" customFormat="1" ht="15.75" x14ac:dyDescent="0.25">
      <c r="A25" s="114">
        <v>27</v>
      </c>
      <c r="B25" s="115" t="s">
        <v>23</v>
      </c>
      <c r="C25" s="116">
        <v>0</v>
      </c>
      <c r="D25" s="117">
        <v>0</v>
      </c>
      <c r="E25" s="118"/>
      <c r="F25" s="119"/>
      <c r="G25" s="137"/>
      <c r="H25" s="116"/>
      <c r="I25" s="117"/>
      <c r="J25" s="118"/>
      <c r="K25" s="119"/>
      <c r="L25" s="120"/>
      <c r="M25" s="116">
        <f t="shared" si="0"/>
        <v>0</v>
      </c>
      <c r="N25" s="121">
        <f t="shared" si="1"/>
        <v>0</v>
      </c>
      <c r="O25" s="121">
        <f t="shared" si="2"/>
        <v>0</v>
      </c>
      <c r="P25" s="122"/>
    </row>
    <row r="26" spans="1:16" s="83" customFormat="1" ht="18.75" x14ac:dyDescent="0.25">
      <c r="A26" s="84">
        <v>28</v>
      </c>
      <c r="B26" s="95" t="s">
        <v>24</v>
      </c>
      <c r="C26" s="85">
        <v>1</v>
      </c>
      <c r="D26" s="86">
        <v>1</v>
      </c>
      <c r="E26" s="87">
        <v>1</v>
      </c>
      <c r="F26" s="88">
        <v>13.63</v>
      </c>
      <c r="G26" s="89">
        <f t="shared" si="3"/>
        <v>1</v>
      </c>
      <c r="H26" s="85"/>
      <c r="I26" s="86"/>
      <c r="J26" s="87"/>
      <c r="K26" s="88"/>
      <c r="L26" s="90"/>
      <c r="M26" s="85">
        <f t="shared" si="0"/>
        <v>1</v>
      </c>
      <c r="N26" s="91">
        <f t="shared" si="1"/>
        <v>1</v>
      </c>
      <c r="O26" s="91">
        <f t="shared" si="2"/>
        <v>1</v>
      </c>
      <c r="P26" s="195">
        <f t="shared" si="4"/>
        <v>1</v>
      </c>
    </row>
    <row r="27" spans="1:16" s="113" customFormat="1" ht="18.75" x14ac:dyDescent="0.3">
      <c r="A27" s="84">
        <v>29</v>
      </c>
      <c r="B27" s="95" t="s">
        <v>25</v>
      </c>
      <c r="C27" s="85">
        <v>0</v>
      </c>
      <c r="D27" s="86">
        <v>0</v>
      </c>
      <c r="E27" s="87"/>
      <c r="F27" s="88"/>
      <c r="G27" s="89" t="e">
        <f t="shared" si="3"/>
        <v>#DIV/0!</v>
      </c>
      <c r="H27" s="85"/>
      <c r="I27" s="86"/>
      <c r="J27" s="87"/>
      <c r="K27" s="88"/>
      <c r="L27" s="90"/>
      <c r="M27" s="193">
        <f t="shared" si="0"/>
        <v>0</v>
      </c>
      <c r="N27" s="194">
        <f t="shared" si="1"/>
        <v>0</v>
      </c>
      <c r="O27" s="194">
        <f t="shared" si="2"/>
        <v>0</v>
      </c>
      <c r="P27" s="195" t="e">
        <f t="shared" si="4"/>
        <v>#DIV/0!</v>
      </c>
    </row>
    <row r="28" spans="1:16" s="83" customFormat="1" ht="18.75" x14ac:dyDescent="0.25">
      <c r="A28" s="84">
        <v>30</v>
      </c>
      <c r="B28" s="95" t="s">
        <v>26</v>
      </c>
      <c r="C28" s="85">
        <v>2</v>
      </c>
      <c r="D28" s="86">
        <v>2</v>
      </c>
      <c r="E28" s="87">
        <v>2</v>
      </c>
      <c r="F28" s="88">
        <v>11.37</v>
      </c>
      <c r="G28" s="89">
        <f t="shared" si="3"/>
        <v>1</v>
      </c>
      <c r="H28" s="85"/>
      <c r="I28" s="86"/>
      <c r="J28" s="87"/>
      <c r="K28" s="88"/>
      <c r="L28" s="90"/>
      <c r="M28" s="193">
        <f t="shared" si="0"/>
        <v>2</v>
      </c>
      <c r="N28" s="194">
        <f t="shared" si="1"/>
        <v>2</v>
      </c>
      <c r="O28" s="194">
        <f t="shared" si="2"/>
        <v>2</v>
      </c>
      <c r="P28" s="195">
        <f t="shared" si="4"/>
        <v>1</v>
      </c>
    </row>
    <row r="29" spans="1:16" s="113" customFormat="1" ht="18.75" x14ac:dyDescent="0.3">
      <c r="A29" s="84">
        <v>33</v>
      </c>
      <c r="B29" s="95" t="s">
        <v>27</v>
      </c>
      <c r="C29" s="85">
        <v>5</v>
      </c>
      <c r="D29" s="86">
        <v>5</v>
      </c>
      <c r="E29" s="87">
        <v>3</v>
      </c>
      <c r="F29" s="88">
        <v>10.71</v>
      </c>
      <c r="G29" s="89">
        <f t="shared" si="3"/>
        <v>1</v>
      </c>
      <c r="H29" s="85"/>
      <c r="I29" s="86"/>
      <c r="J29" s="87"/>
      <c r="K29" s="88"/>
      <c r="L29" s="90"/>
      <c r="M29" s="193">
        <f t="shared" si="0"/>
        <v>5</v>
      </c>
      <c r="N29" s="194">
        <f t="shared" si="1"/>
        <v>5</v>
      </c>
      <c r="O29" s="194">
        <f t="shared" si="2"/>
        <v>3</v>
      </c>
      <c r="P29" s="195">
        <f t="shared" si="4"/>
        <v>1</v>
      </c>
    </row>
    <row r="30" spans="1:16" s="83" customFormat="1" ht="37.5" x14ac:dyDescent="0.25">
      <c r="A30" s="84">
        <v>35</v>
      </c>
      <c r="B30" s="134" t="s">
        <v>28</v>
      </c>
      <c r="C30" s="85">
        <v>2</v>
      </c>
      <c r="D30" s="86">
        <v>1</v>
      </c>
      <c r="E30" s="87">
        <v>1</v>
      </c>
      <c r="F30" s="88">
        <v>13.33</v>
      </c>
      <c r="G30" s="89">
        <f t="shared" si="3"/>
        <v>0.5</v>
      </c>
      <c r="H30" s="85"/>
      <c r="I30" s="86"/>
      <c r="J30" s="87"/>
      <c r="K30" s="88"/>
      <c r="L30" s="90"/>
      <c r="M30" s="193">
        <f t="shared" si="0"/>
        <v>2</v>
      </c>
      <c r="N30" s="194">
        <f t="shared" si="1"/>
        <v>1</v>
      </c>
      <c r="O30" s="194">
        <f t="shared" si="2"/>
        <v>1</v>
      </c>
      <c r="P30" s="195">
        <f t="shared" si="4"/>
        <v>0.5</v>
      </c>
    </row>
    <row r="31" spans="1:16" s="113" customFormat="1" ht="18.75" x14ac:dyDescent="0.3">
      <c r="A31" s="84">
        <v>36</v>
      </c>
      <c r="B31" s="95" t="s">
        <v>29</v>
      </c>
      <c r="C31" s="85">
        <v>10</v>
      </c>
      <c r="D31" s="86">
        <v>10</v>
      </c>
      <c r="E31" s="87">
        <v>10</v>
      </c>
      <c r="F31" s="88">
        <v>10</v>
      </c>
      <c r="G31" s="89">
        <f t="shared" si="3"/>
        <v>1</v>
      </c>
      <c r="H31" s="85">
        <v>10</v>
      </c>
      <c r="I31" s="86">
        <v>8</v>
      </c>
      <c r="J31" s="87">
        <v>1</v>
      </c>
      <c r="K31" s="88">
        <v>11.05</v>
      </c>
      <c r="L31" s="90">
        <f>I31/H31</f>
        <v>0.8</v>
      </c>
      <c r="M31" s="193">
        <f t="shared" si="0"/>
        <v>20</v>
      </c>
      <c r="N31" s="194">
        <f t="shared" si="1"/>
        <v>18</v>
      </c>
      <c r="O31" s="194">
        <f t="shared" si="2"/>
        <v>11</v>
      </c>
      <c r="P31" s="195">
        <f t="shared" si="4"/>
        <v>0.9</v>
      </c>
    </row>
    <row r="32" spans="1:16" s="83" customFormat="1" ht="18.75" x14ac:dyDescent="0.25">
      <c r="A32" s="84">
        <v>38</v>
      </c>
      <c r="B32" s="95" t="s">
        <v>30</v>
      </c>
      <c r="C32" s="85">
        <v>0</v>
      </c>
      <c r="D32" s="86">
        <v>0</v>
      </c>
      <c r="E32" s="87">
        <v>0</v>
      </c>
      <c r="F32" s="88"/>
      <c r="G32" s="89"/>
      <c r="H32" s="85">
        <v>2</v>
      </c>
      <c r="I32" s="86">
        <v>2</v>
      </c>
      <c r="J32" s="87">
        <v>2</v>
      </c>
      <c r="K32" s="88">
        <v>10.199999999999999</v>
      </c>
      <c r="L32" s="90">
        <f>I32/H32</f>
        <v>1</v>
      </c>
      <c r="M32" s="85">
        <f t="shared" si="0"/>
        <v>2</v>
      </c>
      <c r="N32" s="91">
        <f t="shared" si="1"/>
        <v>2</v>
      </c>
      <c r="O32" s="91">
        <f t="shared" si="2"/>
        <v>2</v>
      </c>
      <c r="P32" s="92">
        <f t="shared" si="4"/>
        <v>1</v>
      </c>
    </row>
    <row r="33" spans="1:16" s="113" customFormat="1" ht="18.75" x14ac:dyDescent="0.3">
      <c r="A33" s="84">
        <v>40</v>
      </c>
      <c r="B33" s="95" t="s">
        <v>31</v>
      </c>
      <c r="C33" s="85"/>
      <c r="D33" s="86"/>
      <c r="E33" s="87"/>
      <c r="F33" s="88"/>
      <c r="G33" s="89"/>
      <c r="H33" s="85"/>
      <c r="I33" s="86"/>
      <c r="J33" s="87"/>
      <c r="K33" s="88"/>
      <c r="L33" s="90"/>
      <c r="M33" s="85"/>
      <c r="N33" s="91"/>
      <c r="O33" s="91"/>
      <c r="P33" s="92"/>
    </row>
    <row r="34" spans="1:16" s="83" customFormat="1" ht="15.75" x14ac:dyDescent="0.25">
      <c r="A34" s="114">
        <v>41</v>
      </c>
      <c r="B34" s="115" t="s">
        <v>32</v>
      </c>
      <c r="C34" s="116">
        <v>3</v>
      </c>
      <c r="D34" s="117">
        <v>3</v>
      </c>
      <c r="E34" s="118">
        <v>3</v>
      </c>
      <c r="F34" s="119">
        <v>11.77</v>
      </c>
      <c r="G34" s="137">
        <f t="shared" si="3"/>
        <v>1</v>
      </c>
      <c r="H34" s="116">
        <v>4</v>
      </c>
      <c r="I34" s="117">
        <v>3</v>
      </c>
      <c r="J34" s="118">
        <v>2</v>
      </c>
      <c r="K34" s="119">
        <v>10</v>
      </c>
      <c r="L34" s="120">
        <f>I34/H34</f>
        <v>0.75</v>
      </c>
      <c r="M34" s="116">
        <f t="shared" ref="M34:M54" si="5">C34+H34</f>
        <v>7</v>
      </c>
      <c r="N34" s="121">
        <f t="shared" ref="N34:N54" si="6">D34+I34</f>
        <v>6</v>
      </c>
      <c r="O34" s="121">
        <f t="shared" ref="O34:O54" si="7">J34+E34</f>
        <v>5</v>
      </c>
      <c r="P34" s="122">
        <f t="shared" si="4"/>
        <v>0.8571428571428571</v>
      </c>
    </row>
    <row r="35" spans="1:16" s="83" customFormat="1" ht="18.75" x14ac:dyDescent="0.25">
      <c r="A35" s="84">
        <v>43</v>
      </c>
      <c r="B35" s="95" t="s">
        <v>33</v>
      </c>
      <c r="C35" s="85">
        <v>0</v>
      </c>
      <c r="D35" s="86">
        <v>0</v>
      </c>
      <c r="E35" s="87"/>
      <c r="F35" s="88"/>
      <c r="G35" s="89" t="e">
        <f t="shared" si="3"/>
        <v>#DIV/0!</v>
      </c>
      <c r="H35" s="85"/>
      <c r="I35" s="86"/>
      <c r="J35" s="87"/>
      <c r="K35" s="88"/>
      <c r="L35" s="90"/>
      <c r="M35" s="85">
        <f t="shared" si="5"/>
        <v>0</v>
      </c>
      <c r="N35" s="91">
        <f t="shared" si="6"/>
        <v>0</v>
      </c>
      <c r="O35" s="91">
        <f t="shared" si="7"/>
        <v>0</v>
      </c>
      <c r="P35" s="92"/>
    </row>
    <row r="36" spans="1:16" s="83" customFormat="1" ht="18.75" x14ac:dyDescent="0.25">
      <c r="A36" s="84">
        <v>44</v>
      </c>
      <c r="B36" s="95" t="s">
        <v>34</v>
      </c>
      <c r="C36" s="85">
        <v>1</v>
      </c>
      <c r="D36" s="86">
        <v>1</v>
      </c>
      <c r="E36" s="87">
        <v>1</v>
      </c>
      <c r="F36" s="88">
        <v>12.16</v>
      </c>
      <c r="G36" s="89">
        <f t="shared" si="3"/>
        <v>1</v>
      </c>
      <c r="H36" s="85">
        <v>2</v>
      </c>
      <c r="I36" s="86">
        <v>2</v>
      </c>
      <c r="J36" s="87">
        <v>0</v>
      </c>
      <c r="K36" s="88"/>
      <c r="L36" s="90">
        <f>I36/H36</f>
        <v>1</v>
      </c>
      <c r="M36" s="193">
        <f t="shared" si="5"/>
        <v>3</v>
      </c>
      <c r="N36" s="194">
        <f t="shared" si="6"/>
        <v>3</v>
      </c>
      <c r="O36" s="194">
        <f t="shared" si="7"/>
        <v>1</v>
      </c>
      <c r="P36" s="195">
        <f t="shared" si="4"/>
        <v>1</v>
      </c>
    </row>
    <row r="37" spans="1:16" s="83" customFormat="1" ht="15.75" x14ac:dyDescent="0.25">
      <c r="A37" s="114">
        <v>45</v>
      </c>
      <c r="B37" s="115" t="s">
        <v>35</v>
      </c>
      <c r="C37" s="116"/>
      <c r="D37" s="117"/>
      <c r="E37" s="118"/>
      <c r="F37" s="119"/>
      <c r="G37" s="137" t="e">
        <f t="shared" si="3"/>
        <v>#DIV/0!</v>
      </c>
      <c r="H37" s="116"/>
      <c r="I37" s="117"/>
      <c r="J37" s="118"/>
      <c r="K37" s="119"/>
      <c r="L37" s="120"/>
      <c r="M37" s="179">
        <f t="shared" si="5"/>
        <v>0</v>
      </c>
      <c r="N37" s="180">
        <f t="shared" si="6"/>
        <v>0</v>
      </c>
      <c r="O37" s="180">
        <f t="shared" si="7"/>
        <v>0</v>
      </c>
      <c r="P37" s="181" t="e">
        <f t="shared" si="4"/>
        <v>#DIV/0!</v>
      </c>
    </row>
    <row r="38" spans="1:16" s="113" customFormat="1" ht="18.75" x14ac:dyDescent="0.3">
      <c r="A38" s="84">
        <v>47</v>
      </c>
      <c r="B38" s="95" t="s">
        <v>36</v>
      </c>
      <c r="C38" s="85">
        <v>1</v>
      </c>
      <c r="D38" s="86">
        <v>1</v>
      </c>
      <c r="E38" s="87">
        <v>0</v>
      </c>
      <c r="F38" s="88"/>
      <c r="G38" s="89">
        <f t="shared" si="3"/>
        <v>1</v>
      </c>
      <c r="H38" s="85"/>
      <c r="I38" s="86"/>
      <c r="J38" s="87"/>
      <c r="K38" s="88"/>
      <c r="L38" s="90"/>
      <c r="M38" s="85">
        <f t="shared" si="5"/>
        <v>1</v>
      </c>
      <c r="N38" s="91">
        <f t="shared" si="6"/>
        <v>1</v>
      </c>
      <c r="O38" s="91">
        <f t="shared" si="7"/>
        <v>0</v>
      </c>
      <c r="P38" s="92">
        <f t="shared" si="4"/>
        <v>1</v>
      </c>
    </row>
    <row r="39" spans="1:16" s="83" customFormat="1" ht="15.75" x14ac:dyDescent="0.25">
      <c r="A39" s="114">
        <v>53</v>
      </c>
      <c r="B39" s="115" t="s">
        <v>37</v>
      </c>
      <c r="C39" s="116">
        <v>3</v>
      </c>
      <c r="D39" s="117">
        <v>3</v>
      </c>
      <c r="E39" s="118">
        <v>2</v>
      </c>
      <c r="F39" s="119">
        <v>13.38</v>
      </c>
      <c r="G39" s="137">
        <f t="shared" si="3"/>
        <v>1</v>
      </c>
      <c r="H39" s="116"/>
      <c r="I39" s="117"/>
      <c r="J39" s="118"/>
      <c r="K39" s="119"/>
      <c r="L39" s="120"/>
      <c r="M39" s="116">
        <f t="shared" si="5"/>
        <v>3</v>
      </c>
      <c r="N39" s="121">
        <f t="shared" si="6"/>
        <v>3</v>
      </c>
      <c r="O39" s="121">
        <f t="shared" si="7"/>
        <v>2</v>
      </c>
      <c r="P39" s="122">
        <f t="shared" si="4"/>
        <v>1</v>
      </c>
    </row>
    <row r="40" spans="1:16" s="83" customFormat="1" ht="18.75" x14ac:dyDescent="0.3">
      <c r="A40" s="207">
        <v>56</v>
      </c>
      <c r="B40" s="208" t="s">
        <v>38</v>
      </c>
      <c r="C40" s="209"/>
      <c r="D40" s="210"/>
      <c r="E40" s="211"/>
      <c r="F40" s="212"/>
      <c r="G40" s="213" t="e">
        <f t="shared" si="3"/>
        <v>#DIV/0!</v>
      </c>
      <c r="H40" s="209"/>
      <c r="I40" s="210"/>
      <c r="J40" s="211"/>
      <c r="K40" s="212"/>
      <c r="L40" s="214"/>
      <c r="M40" s="209">
        <f t="shared" si="5"/>
        <v>0</v>
      </c>
      <c r="N40" s="215">
        <f t="shared" si="6"/>
        <v>0</v>
      </c>
      <c r="O40" s="215">
        <f t="shared" si="7"/>
        <v>0</v>
      </c>
      <c r="P40" s="216" t="e">
        <f t="shared" si="4"/>
        <v>#DIV/0!</v>
      </c>
    </row>
    <row r="41" spans="1:16" s="221" customFormat="1" ht="18.75" x14ac:dyDescent="0.3">
      <c r="A41" s="84">
        <v>58</v>
      </c>
      <c r="B41" s="95" t="s">
        <v>39</v>
      </c>
      <c r="C41" s="85">
        <v>0</v>
      </c>
      <c r="D41" s="86">
        <v>0</v>
      </c>
      <c r="E41" s="87">
        <v>0</v>
      </c>
      <c r="F41" s="88"/>
      <c r="G41" s="89" t="e">
        <f t="shared" si="3"/>
        <v>#DIV/0!</v>
      </c>
      <c r="H41" s="85"/>
      <c r="I41" s="86"/>
      <c r="J41" s="87"/>
      <c r="K41" s="88"/>
      <c r="L41" s="90"/>
      <c r="M41" s="85">
        <f t="shared" si="5"/>
        <v>0</v>
      </c>
      <c r="N41" s="91">
        <f t="shared" si="6"/>
        <v>0</v>
      </c>
      <c r="O41" s="91">
        <f t="shared" si="7"/>
        <v>0</v>
      </c>
      <c r="P41" s="92" t="e">
        <f t="shared" si="4"/>
        <v>#DIV/0!</v>
      </c>
    </row>
    <row r="42" spans="1:16" s="83" customFormat="1" ht="18.75" x14ac:dyDescent="0.25">
      <c r="A42" s="84">
        <v>60</v>
      </c>
      <c r="B42" s="95" t="s">
        <v>40</v>
      </c>
      <c r="C42" s="85">
        <v>3</v>
      </c>
      <c r="D42" s="86">
        <v>3</v>
      </c>
      <c r="E42" s="87">
        <v>2</v>
      </c>
      <c r="F42" s="88">
        <v>11.02</v>
      </c>
      <c r="G42" s="89">
        <f t="shared" si="3"/>
        <v>1</v>
      </c>
      <c r="H42" s="85"/>
      <c r="I42" s="86"/>
      <c r="J42" s="87"/>
      <c r="K42" s="88"/>
      <c r="L42" s="90"/>
      <c r="M42" s="85">
        <f t="shared" si="5"/>
        <v>3</v>
      </c>
      <c r="N42" s="91">
        <f t="shared" si="6"/>
        <v>3</v>
      </c>
      <c r="O42" s="91">
        <f t="shared" si="7"/>
        <v>2</v>
      </c>
      <c r="P42" s="92">
        <f t="shared" si="4"/>
        <v>1</v>
      </c>
    </row>
    <row r="43" spans="1:16" s="352" customFormat="1" ht="18.75" x14ac:dyDescent="0.3">
      <c r="A43" s="84">
        <v>71</v>
      </c>
      <c r="B43" s="95" t="s">
        <v>41</v>
      </c>
      <c r="C43" s="85">
        <v>35</v>
      </c>
      <c r="D43" s="86">
        <v>34</v>
      </c>
      <c r="E43" s="87">
        <v>23</v>
      </c>
      <c r="F43" s="88">
        <v>10</v>
      </c>
      <c r="G43" s="89">
        <f t="shared" si="3"/>
        <v>0.97142857142857142</v>
      </c>
      <c r="H43" s="85">
        <v>130</v>
      </c>
      <c r="I43" s="86">
        <v>99</v>
      </c>
      <c r="J43" s="87">
        <v>9</v>
      </c>
      <c r="K43" s="88">
        <v>10.1</v>
      </c>
      <c r="L43" s="90">
        <f>I43/H43</f>
        <v>0.7615384615384615</v>
      </c>
      <c r="M43" s="193">
        <f t="shared" si="5"/>
        <v>165</v>
      </c>
      <c r="N43" s="194">
        <f t="shared" si="6"/>
        <v>133</v>
      </c>
      <c r="O43" s="194">
        <f t="shared" si="7"/>
        <v>32</v>
      </c>
      <c r="P43" s="195">
        <f t="shared" si="4"/>
        <v>0.80606060606060603</v>
      </c>
    </row>
    <row r="44" spans="1:16" s="83" customFormat="1" ht="18.75" x14ac:dyDescent="0.25">
      <c r="A44" s="96">
        <v>72</v>
      </c>
      <c r="B44" s="95" t="s">
        <v>42</v>
      </c>
      <c r="C44" s="97">
        <v>5</v>
      </c>
      <c r="D44" s="98">
        <v>4</v>
      </c>
      <c r="E44" s="99">
        <v>3</v>
      </c>
      <c r="F44" s="88" t="s">
        <v>77</v>
      </c>
      <c r="G44" s="89">
        <f t="shared" si="3"/>
        <v>0.8</v>
      </c>
      <c r="H44" s="97"/>
      <c r="I44" s="98"/>
      <c r="J44" s="99"/>
      <c r="K44" s="100"/>
      <c r="L44" s="101"/>
      <c r="M44" s="97">
        <f t="shared" si="5"/>
        <v>5</v>
      </c>
      <c r="N44" s="102">
        <f t="shared" si="6"/>
        <v>4</v>
      </c>
      <c r="O44" s="102">
        <f t="shared" si="7"/>
        <v>3</v>
      </c>
      <c r="P44" s="103">
        <f t="shared" si="4"/>
        <v>0.8</v>
      </c>
    </row>
    <row r="45" spans="1:16" s="83" customFormat="1" ht="15.75" x14ac:dyDescent="0.25">
      <c r="A45" s="94"/>
      <c r="B45" s="93" t="s">
        <v>58</v>
      </c>
      <c r="C45" s="13"/>
      <c r="D45" s="25"/>
      <c r="E45" s="27"/>
      <c r="F45" s="43"/>
      <c r="G45" s="74"/>
      <c r="H45" s="75"/>
      <c r="I45" s="76"/>
      <c r="J45" s="77"/>
      <c r="K45" s="78"/>
      <c r="L45" s="79"/>
      <c r="M45" s="80">
        <f t="shared" si="5"/>
        <v>0</v>
      </c>
      <c r="N45" s="81">
        <f t="shared" si="6"/>
        <v>0</v>
      </c>
      <c r="O45" s="81">
        <f t="shared" si="7"/>
        <v>0</v>
      </c>
      <c r="P45" s="82"/>
    </row>
    <row r="46" spans="1:16" s="83" customFormat="1" ht="18.75" x14ac:dyDescent="0.25">
      <c r="A46" s="84">
        <v>73</v>
      </c>
      <c r="B46" s="95" t="s">
        <v>43</v>
      </c>
      <c r="C46" s="85"/>
      <c r="D46" s="86"/>
      <c r="E46" s="87"/>
      <c r="F46" s="88"/>
      <c r="G46" s="89"/>
      <c r="H46" s="85"/>
      <c r="I46" s="86"/>
      <c r="J46" s="87"/>
      <c r="K46" s="88"/>
      <c r="L46" s="90"/>
      <c r="M46" s="85"/>
      <c r="N46" s="91"/>
      <c r="O46" s="91"/>
      <c r="P46" s="92"/>
    </row>
    <row r="47" spans="1:16" s="113" customFormat="1" ht="18.75" x14ac:dyDescent="0.3">
      <c r="A47" s="84">
        <v>74</v>
      </c>
      <c r="B47" s="95" t="s">
        <v>44</v>
      </c>
      <c r="C47" s="85">
        <v>6</v>
      </c>
      <c r="D47" s="86">
        <v>6</v>
      </c>
      <c r="E47" s="87">
        <v>6</v>
      </c>
      <c r="F47" s="88">
        <v>11.86</v>
      </c>
      <c r="G47" s="89">
        <f t="shared" si="3"/>
        <v>1</v>
      </c>
      <c r="H47" s="85">
        <v>2</v>
      </c>
      <c r="I47" s="86">
        <v>1</v>
      </c>
      <c r="J47" s="87">
        <v>0</v>
      </c>
      <c r="K47" s="88"/>
      <c r="L47" s="90">
        <f>I47/H47</f>
        <v>0.5</v>
      </c>
      <c r="M47" s="193">
        <f t="shared" si="5"/>
        <v>8</v>
      </c>
      <c r="N47" s="194">
        <f t="shared" si="6"/>
        <v>7</v>
      </c>
      <c r="O47" s="194">
        <f t="shared" si="7"/>
        <v>6</v>
      </c>
      <c r="P47" s="195">
        <f t="shared" si="4"/>
        <v>0.875</v>
      </c>
    </row>
    <row r="48" spans="1:16" s="83" customFormat="1" ht="15.75" x14ac:dyDescent="0.25">
      <c r="A48" s="114">
        <v>75</v>
      </c>
      <c r="B48" s="115" t="s">
        <v>45</v>
      </c>
      <c r="C48" s="116">
        <v>16</v>
      </c>
      <c r="D48" s="117">
        <v>16</v>
      </c>
      <c r="E48" s="118">
        <v>3</v>
      </c>
      <c r="F48" s="119">
        <v>11.52</v>
      </c>
      <c r="G48" s="137">
        <f t="shared" si="3"/>
        <v>1</v>
      </c>
      <c r="H48" s="116"/>
      <c r="I48" s="117"/>
      <c r="J48" s="118"/>
      <c r="K48" s="119"/>
      <c r="L48" s="120"/>
      <c r="M48" s="179">
        <f t="shared" si="5"/>
        <v>16</v>
      </c>
      <c r="N48" s="180">
        <f t="shared" si="6"/>
        <v>16</v>
      </c>
      <c r="O48" s="180">
        <f t="shared" si="7"/>
        <v>3</v>
      </c>
      <c r="P48" s="181">
        <f t="shared" si="4"/>
        <v>1</v>
      </c>
    </row>
    <row r="49" spans="1:16" s="83" customFormat="1" ht="15.75" x14ac:dyDescent="0.25">
      <c r="A49" s="114">
        <v>76</v>
      </c>
      <c r="B49" s="115" t="s">
        <v>46</v>
      </c>
      <c r="C49" s="116">
        <v>11</v>
      </c>
      <c r="D49" s="117">
        <v>9</v>
      </c>
      <c r="E49" s="118">
        <v>7</v>
      </c>
      <c r="F49" s="119">
        <v>10.050000000000001</v>
      </c>
      <c r="G49" s="137">
        <f t="shared" si="3"/>
        <v>0.81818181818181823</v>
      </c>
      <c r="H49" s="116">
        <v>38</v>
      </c>
      <c r="I49" s="117">
        <v>26</v>
      </c>
      <c r="J49" s="118">
        <v>0</v>
      </c>
      <c r="K49" s="119"/>
      <c r="L49" s="120">
        <f>I49/H49</f>
        <v>0.68421052631578949</v>
      </c>
      <c r="M49" s="116">
        <f t="shared" si="5"/>
        <v>49</v>
      </c>
      <c r="N49" s="121">
        <f t="shared" si="6"/>
        <v>35</v>
      </c>
      <c r="O49" s="121">
        <f t="shared" si="7"/>
        <v>7</v>
      </c>
      <c r="P49" s="122">
        <f t="shared" si="4"/>
        <v>0.7142857142857143</v>
      </c>
    </row>
    <row r="50" spans="1:16" s="83" customFormat="1" ht="18.75" x14ac:dyDescent="0.25">
      <c r="A50" s="114">
        <v>77</v>
      </c>
      <c r="B50" s="115" t="s">
        <v>47</v>
      </c>
      <c r="C50" s="97">
        <v>7</v>
      </c>
      <c r="D50" s="98">
        <v>7</v>
      </c>
      <c r="E50" s="99">
        <v>2</v>
      </c>
      <c r="F50" s="88">
        <v>11.4</v>
      </c>
      <c r="G50" s="89">
        <f>D50/C50</f>
        <v>1</v>
      </c>
      <c r="H50" s="97">
        <v>9</v>
      </c>
      <c r="I50" s="98">
        <v>8</v>
      </c>
      <c r="J50" s="99">
        <v>5</v>
      </c>
      <c r="K50" s="100">
        <v>10.01</v>
      </c>
      <c r="L50" s="101">
        <f>I50/H50</f>
        <v>0.88888888888888884</v>
      </c>
      <c r="M50" s="97">
        <f t="shared" si="5"/>
        <v>16</v>
      </c>
      <c r="N50" s="102">
        <f t="shared" si="6"/>
        <v>15</v>
      </c>
      <c r="O50" s="102">
        <f t="shared" si="7"/>
        <v>7</v>
      </c>
      <c r="P50" s="103">
        <f t="shared" si="4"/>
        <v>0.9375</v>
      </c>
    </row>
    <row r="51" spans="1:16" s="113" customFormat="1" ht="18.75" x14ac:dyDescent="0.3">
      <c r="A51" s="84">
        <v>78</v>
      </c>
      <c r="B51" s="95" t="s">
        <v>48</v>
      </c>
      <c r="C51" s="85">
        <v>1</v>
      </c>
      <c r="D51" s="86">
        <v>1</v>
      </c>
      <c r="E51" s="87">
        <v>1</v>
      </c>
      <c r="F51" s="88">
        <v>11.87</v>
      </c>
      <c r="G51" s="89">
        <f>D51/C51</f>
        <v>1</v>
      </c>
      <c r="H51" s="85"/>
      <c r="I51" s="86"/>
      <c r="J51" s="87"/>
      <c r="K51" s="88"/>
      <c r="L51" s="90"/>
      <c r="M51" s="193">
        <f t="shared" si="5"/>
        <v>1</v>
      </c>
      <c r="N51" s="194">
        <f t="shared" si="6"/>
        <v>1</v>
      </c>
      <c r="O51" s="194">
        <f t="shared" si="7"/>
        <v>1</v>
      </c>
      <c r="P51" s="195">
        <f t="shared" si="4"/>
        <v>1</v>
      </c>
    </row>
    <row r="52" spans="1:16" s="83" customFormat="1" ht="15.75" x14ac:dyDescent="0.25">
      <c r="A52" s="286">
        <v>81</v>
      </c>
      <c r="B52" s="287" t="s">
        <v>49</v>
      </c>
      <c r="C52" s="260"/>
      <c r="D52" s="264"/>
      <c r="E52" s="265"/>
      <c r="F52" s="288"/>
      <c r="G52" s="289"/>
      <c r="H52" s="116"/>
      <c r="I52" s="117"/>
      <c r="J52" s="118"/>
      <c r="K52" s="119"/>
      <c r="L52" s="120"/>
      <c r="M52" s="179">
        <f t="shared" si="5"/>
        <v>0</v>
      </c>
      <c r="N52" s="180">
        <f t="shared" si="6"/>
        <v>0</v>
      </c>
      <c r="O52" s="180">
        <f t="shared" si="7"/>
        <v>0</v>
      </c>
      <c r="P52" s="181"/>
    </row>
    <row r="53" spans="1:16" s="83" customFormat="1" ht="16.5" thickBot="1" x14ac:dyDescent="0.3">
      <c r="A53" s="290">
        <v>90</v>
      </c>
      <c r="B53" s="291" t="s">
        <v>50</v>
      </c>
      <c r="C53" s="271"/>
      <c r="D53" s="272"/>
      <c r="E53" s="273"/>
      <c r="F53" s="292"/>
      <c r="G53" s="293"/>
      <c r="H53" s="294"/>
      <c r="I53" s="295"/>
      <c r="J53" s="296"/>
      <c r="K53" s="297"/>
      <c r="L53" s="298"/>
      <c r="M53" s="299">
        <f t="shared" si="5"/>
        <v>0</v>
      </c>
      <c r="N53" s="300">
        <f t="shared" si="6"/>
        <v>0</v>
      </c>
      <c r="O53" s="300">
        <f t="shared" si="7"/>
        <v>0</v>
      </c>
      <c r="P53" s="301"/>
    </row>
    <row r="54" spans="1:16" s="83" customFormat="1" ht="21.75" thickTop="1" thickBot="1" x14ac:dyDescent="0.3">
      <c r="A54" s="381" t="s">
        <v>57</v>
      </c>
      <c r="B54" s="382"/>
      <c r="C54" s="138">
        <f>SUM(C3:C53)</f>
        <v>136</v>
      </c>
      <c r="D54" s="139">
        <f>SUM(D3:D53)</f>
        <v>131</v>
      </c>
      <c r="E54" s="140">
        <f>SUM(E3:E53)</f>
        <v>85</v>
      </c>
      <c r="F54" s="141">
        <f>AVERAGE(F3:F53)</f>
        <v>11.863200000000001</v>
      </c>
      <c r="G54" s="142">
        <f>D54/C54</f>
        <v>0.96323529411764708</v>
      </c>
      <c r="H54" s="138">
        <f>SUM(H3:H53)</f>
        <v>208</v>
      </c>
      <c r="I54" s="139">
        <f>SUM(I3:I53)</f>
        <v>158</v>
      </c>
      <c r="J54" s="140">
        <f>SUM(J3:J53)</f>
        <v>19</v>
      </c>
      <c r="K54" s="141">
        <f>AVERAGE(K3:K53)</f>
        <v>10.272</v>
      </c>
      <c r="L54" s="143">
        <f>I54/H54</f>
        <v>0.75961538461538458</v>
      </c>
      <c r="M54" s="138">
        <f t="shared" si="5"/>
        <v>344</v>
      </c>
      <c r="N54" s="144">
        <f t="shared" si="6"/>
        <v>289</v>
      </c>
      <c r="O54" s="144">
        <f t="shared" si="7"/>
        <v>104</v>
      </c>
      <c r="P54" s="145">
        <f t="shared" si="4"/>
        <v>0.84011627906976749</v>
      </c>
    </row>
  </sheetData>
  <autoFilter ref="A2:P54" xr:uid="{AA742F16-20FB-459F-ACA6-FEA276388E47}"/>
  <mergeCells count="4">
    <mergeCell ref="C1:G1"/>
    <mergeCell ref="H1:L1"/>
    <mergeCell ref="M1:P1"/>
    <mergeCell ref="A54:B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BE7F-5947-485A-9C3E-A57114B66230}">
  <dimension ref="A1:S56"/>
  <sheetViews>
    <sheetView tabSelected="1" zoomScale="70" zoomScaleNormal="70" workbookViewId="0">
      <selection activeCell="A9" sqref="A9"/>
    </sheetView>
  </sheetViews>
  <sheetFormatPr baseColWidth="10" defaultRowHeight="15" x14ac:dyDescent="0.25"/>
  <cols>
    <col min="2" max="2" width="54.85546875" bestFit="1" customWidth="1"/>
    <col min="7" max="7" width="13.85546875" bestFit="1" customWidth="1"/>
    <col min="8" max="8" width="14.140625" customWidth="1"/>
    <col min="12" max="12" width="17.28515625" customWidth="1"/>
    <col min="13" max="13" width="13" bestFit="1" customWidth="1"/>
    <col min="15" max="15" width="13" bestFit="1" customWidth="1"/>
    <col min="17" max="17" width="20.140625" bestFit="1" customWidth="1"/>
    <col min="18" max="19" width="19.140625" customWidth="1"/>
  </cols>
  <sheetData>
    <row r="1" spans="1:19" ht="27.75" thickTop="1" thickBot="1" x14ac:dyDescent="0.45">
      <c r="A1" s="1"/>
      <c r="C1" s="356" t="s">
        <v>63</v>
      </c>
      <c r="D1" s="357"/>
      <c r="E1" s="357"/>
      <c r="F1" s="358"/>
      <c r="G1" s="358"/>
      <c r="H1" s="359"/>
      <c r="I1" s="360" t="s">
        <v>64</v>
      </c>
      <c r="J1" s="361"/>
      <c r="K1" s="361"/>
      <c r="L1" s="362"/>
      <c r="M1" s="362"/>
      <c r="N1" s="363" t="s">
        <v>65</v>
      </c>
      <c r="O1" s="364"/>
      <c r="P1" s="364"/>
      <c r="Q1" s="365"/>
      <c r="R1" s="365"/>
      <c r="S1" s="366"/>
    </row>
    <row r="2" spans="1:19" ht="75" x14ac:dyDescent="0.25">
      <c r="A2" s="2" t="s">
        <v>56</v>
      </c>
      <c r="B2" s="3" t="s">
        <v>0</v>
      </c>
      <c r="C2" s="11" t="s">
        <v>74</v>
      </c>
      <c r="D2" s="12" t="s">
        <v>51</v>
      </c>
      <c r="E2" s="24" t="s">
        <v>60</v>
      </c>
      <c r="F2" s="26" t="s">
        <v>72</v>
      </c>
      <c r="G2" s="4" t="s">
        <v>66</v>
      </c>
      <c r="H2" s="29" t="s">
        <v>70</v>
      </c>
      <c r="I2" s="28" t="s">
        <v>73</v>
      </c>
      <c r="J2" s="17" t="s">
        <v>52</v>
      </c>
      <c r="K2" s="30" t="s">
        <v>61</v>
      </c>
      <c r="L2" s="31" t="s">
        <v>72</v>
      </c>
      <c r="M2" s="6" t="s">
        <v>66</v>
      </c>
      <c r="N2" s="35" t="s">
        <v>59</v>
      </c>
      <c r="O2" s="36" t="s">
        <v>55</v>
      </c>
      <c r="P2" s="37" t="s">
        <v>62</v>
      </c>
      <c r="Q2" s="34" t="s">
        <v>72</v>
      </c>
      <c r="R2" s="38" t="s">
        <v>67</v>
      </c>
      <c r="S2" s="39" t="s">
        <v>70</v>
      </c>
    </row>
    <row r="3" spans="1:19" ht="18.75" x14ac:dyDescent="0.25">
      <c r="A3" s="60">
        <v>2</v>
      </c>
      <c r="B3" s="61" t="s">
        <v>1</v>
      </c>
      <c r="C3" s="62">
        <v>29</v>
      </c>
      <c r="D3" s="59">
        <f>'LISTE A'!D3+'LISTE B'!D3</f>
        <v>16</v>
      </c>
      <c r="E3" s="63">
        <f>'LISTE A'!E3+'LISTE B'!E3</f>
        <v>16</v>
      </c>
      <c r="F3" s="64">
        <f>'LISTE A'!F3+'LISTE B'!E3</f>
        <v>9</v>
      </c>
      <c r="G3" s="66">
        <f t="shared" ref="G3:G13" si="0">E3/D3</f>
        <v>1</v>
      </c>
      <c r="H3" s="67">
        <f t="shared" ref="H3:H34" si="1">F3/C3</f>
        <v>0.31034482758620691</v>
      </c>
      <c r="I3" s="68">
        <f>'LISTE A'!J3</f>
        <v>0</v>
      </c>
      <c r="J3" s="59">
        <f>'LISTE A'!K3+'LISTE B'!H3</f>
        <v>0</v>
      </c>
      <c r="K3" s="63">
        <f>'LISTE A'!L3+'LISTE B'!I3</f>
        <v>0</v>
      </c>
      <c r="L3" s="64">
        <f>'LISTE A'!M3+'LISTE B'!J3</f>
        <v>0</v>
      </c>
      <c r="M3" s="66"/>
      <c r="N3" s="162">
        <f t="shared" ref="N3:N34" si="2">C3+I3</f>
        <v>29</v>
      </c>
      <c r="O3" s="163">
        <f t="shared" ref="O3:O34" si="3">D3+J3</f>
        <v>16</v>
      </c>
      <c r="P3" s="164">
        <f t="shared" ref="P3:P34" si="4">E3+K3</f>
        <v>16</v>
      </c>
      <c r="Q3" s="164">
        <f t="shared" ref="Q3:Q34" si="5">L3+F3</f>
        <v>9</v>
      </c>
      <c r="R3" s="165">
        <f>P3/O3</f>
        <v>1</v>
      </c>
      <c r="S3" s="166">
        <f>Q3/N3</f>
        <v>0.31034482758620691</v>
      </c>
    </row>
    <row r="4" spans="1:19" s="123" customFormat="1" ht="21" customHeight="1" x14ac:dyDescent="0.25">
      <c r="A4" s="124">
        <v>3</v>
      </c>
      <c r="B4" s="61" t="s">
        <v>2</v>
      </c>
      <c r="C4" s="125">
        <v>309</v>
      </c>
      <c r="D4" s="126">
        <f>'LISTE A'!D4+'LISTE B'!D4</f>
        <v>232</v>
      </c>
      <c r="E4" s="127">
        <f>'LISTE A'!E4+'LISTE B'!E4</f>
        <v>230</v>
      </c>
      <c r="F4" s="128">
        <f>'LISTE A'!F4+'LISTE B'!E4</f>
        <v>167</v>
      </c>
      <c r="G4" s="66">
        <f t="shared" si="0"/>
        <v>0.99137931034482762</v>
      </c>
      <c r="H4" s="67">
        <f t="shared" si="1"/>
        <v>0.54045307443365698</v>
      </c>
      <c r="I4" s="130">
        <f>'LISTE A'!J4</f>
        <v>18</v>
      </c>
      <c r="J4" s="126">
        <f>'LISTE A'!K4+'LISTE B'!H4</f>
        <v>405</v>
      </c>
      <c r="K4" s="127">
        <f>'LISTE A'!L4+'LISTE B'!I4</f>
        <v>215</v>
      </c>
      <c r="L4" s="128">
        <f>'LISTE A'!M4+'LISTE B'!J4</f>
        <v>18</v>
      </c>
      <c r="M4" s="129">
        <f>K4/J4</f>
        <v>0.53086419753086422</v>
      </c>
      <c r="N4" s="125">
        <f t="shared" si="2"/>
        <v>327</v>
      </c>
      <c r="O4" s="126">
        <f t="shared" si="3"/>
        <v>637</v>
      </c>
      <c r="P4" s="131">
        <f t="shared" si="4"/>
        <v>445</v>
      </c>
      <c r="Q4" s="131">
        <f t="shared" si="5"/>
        <v>185</v>
      </c>
      <c r="R4" s="132">
        <f t="shared" ref="R4:R54" si="6">P4/O4</f>
        <v>0.69858712715855575</v>
      </c>
      <c r="S4" s="133">
        <f t="shared" ref="S4:S54" si="7">Q4/N4</f>
        <v>0.56574923547400613</v>
      </c>
    </row>
    <row r="5" spans="1:19" ht="18.75" x14ac:dyDescent="0.25">
      <c r="A5" s="60">
        <v>4</v>
      </c>
      <c r="B5" s="61" t="s">
        <v>3</v>
      </c>
      <c r="C5" s="62">
        <v>17</v>
      </c>
      <c r="D5" s="59">
        <f>'LISTE A'!D5+'LISTE B'!D5</f>
        <v>12</v>
      </c>
      <c r="E5" s="63">
        <f>'LISTE A'!E5+'LISTE B'!E5</f>
        <v>9</v>
      </c>
      <c r="F5" s="64">
        <f>'LISTE A'!F5+'LISTE B'!E5</f>
        <v>9</v>
      </c>
      <c r="G5" s="66">
        <f t="shared" si="0"/>
        <v>0.75</v>
      </c>
      <c r="H5" s="67">
        <f t="shared" si="1"/>
        <v>0.52941176470588236</v>
      </c>
      <c r="I5" s="68">
        <f>'LISTE A'!J5</f>
        <v>0</v>
      </c>
      <c r="J5" s="59">
        <f>'LISTE A'!K5+'LISTE B'!H5</f>
        <v>0</v>
      </c>
      <c r="K5" s="63">
        <f>'LISTE A'!L5+'LISTE B'!I5</f>
        <v>0</v>
      </c>
      <c r="L5" s="64">
        <f>'LISTE A'!M5+'LISTE B'!J5</f>
        <v>0</v>
      </c>
      <c r="M5" s="66"/>
      <c r="N5" s="162">
        <f t="shared" si="2"/>
        <v>17</v>
      </c>
      <c r="O5" s="163">
        <f t="shared" si="3"/>
        <v>12</v>
      </c>
      <c r="P5" s="164">
        <f t="shared" si="4"/>
        <v>9</v>
      </c>
      <c r="Q5" s="164">
        <f t="shared" si="5"/>
        <v>9</v>
      </c>
      <c r="R5" s="165">
        <f t="shared" si="6"/>
        <v>0.75</v>
      </c>
      <c r="S5" s="166">
        <f t="shared" si="7"/>
        <v>0.52941176470588236</v>
      </c>
    </row>
    <row r="6" spans="1:19" s="123" customFormat="1" ht="15.75" x14ac:dyDescent="0.25">
      <c r="A6" s="124">
        <v>5</v>
      </c>
      <c r="B6" s="201" t="s">
        <v>4</v>
      </c>
      <c r="C6" s="125">
        <v>25</v>
      </c>
      <c r="D6" s="126">
        <f>'LISTE A'!D6+'LISTE B'!D6</f>
        <v>50</v>
      </c>
      <c r="E6" s="127">
        <f>'LISTE A'!E6+'LISTE B'!E6</f>
        <v>47</v>
      </c>
      <c r="F6" s="128">
        <f>'LISTE A'!F6+'LISTE B'!E6</f>
        <v>25</v>
      </c>
      <c r="G6" s="129">
        <f t="shared" si="0"/>
        <v>0.94</v>
      </c>
      <c r="H6" s="202">
        <f t="shared" si="1"/>
        <v>1</v>
      </c>
      <c r="I6" s="130">
        <f>'LISTE A'!J6</f>
        <v>0</v>
      </c>
      <c r="J6" s="126">
        <f>'LISTE A'!K6+'LISTE B'!H6</f>
        <v>0</v>
      </c>
      <c r="K6" s="127">
        <f>'LISTE A'!L6+'LISTE B'!I6</f>
        <v>0</v>
      </c>
      <c r="L6" s="128">
        <f>'LISTE A'!M6+'LISTE B'!J6</f>
        <v>0</v>
      </c>
      <c r="M6" s="129"/>
      <c r="N6" s="203">
        <f t="shared" si="2"/>
        <v>25</v>
      </c>
      <c r="O6" s="175">
        <f t="shared" si="3"/>
        <v>50</v>
      </c>
      <c r="P6" s="204">
        <f t="shared" si="4"/>
        <v>47</v>
      </c>
      <c r="Q6" s="204">
        <f t="shared" si="5"/>
        <v>25</v>
      </c>
      <c r="R6" s="205">
        <f t="shared" si="6"/>
        <v>0.94</v>
      </c>
      <c r="S6" s="206">
        <f t="shared" si="7"/>
        <v>1</v>
      </c>
    </row>
    <row r="7" spans="1:19" s="238" customFormat="1" ht="15.75" x14ac:dyDescent="0.2">
      <c r="A7" s="124">
        <v>6</v>
      </c>
      <c r="B7" s="201" t="s">
        <v>5</v>
      </c>
      <c r="C7" s="125">
        <v>36</v>
      </c>
      <c r="D7" s="126">
        <f>'LISTE A'!D7+'LISTE B'!D7</f>
        <v>35</v>
      </c>
      <c r="E7" s="127">
        <f>'LISTE A'!E7+'LISTE B'!E7</f>
        <v>31</v>
      </c>
      <c r="F7" s="128">
        <f>'LISTE A'!F7+'LISTE B'!E7</f>
        <v>28</v>
      </c>
      <c r="G7" s="129">
        <f t="shared" si="0"/>
        <v>0.88571428571428568</v>
      </c>
      <c r="H7" s="202">
        <f t="shared" si="1"/>
        <v>0.77777777777777779</v>
      </c>
      <c r="I7" s="130">
        <f>'LISTE A'!J7</f>
        <v>10</v>
      </c>
      <c r="J7" s="126">
        <f>'LISTE A'!K7+'LISTE B'!H7</f>
        <v>128</v>
      </c>
      <c r="K7" s="127">
        <f>'LISTE A'!L7+'LISTE B'!I7</f>
        <v>59</v>
      </c>
      <c r="L7" s="128">
        <f>'LISTE A'!M7+'LISTE B'!J7</f>
        <v>10</v>
      </c>
      <c r="M7" s="129">
        <f>K7/J7</f>
        <v>0.4609375</v>
      </c>
      <c r="N7" s="125">
        <f t="shared" si="2"/>
        <v>46</v>
      </c>
      <c r="O7" s="126">
        <f t="shared" si="3"/>
        <v>163</v>
      </c>
      <c r="P7" s="131">
        <f t="shared" si="4"/>
        <v>90</v>
      </c>
      <c r="Q7" s="131">
        <f t="shared" si="5"/>
        <v>38</v>
      </c>
      <c r="R7" s="132">
        <f t="shared" si="6"/>
        <v>0.55214723926380371</v>
      </c>
      <c r="S7" s="133">
        <f t="shared" si="7"/>
        <v>0.82608695652173914</v>
      </c>
    </row>
    <row r="8" spans="1:19" ht="15.75" x14ac:dyDescent="0.25">
      <c r="A8" s="124">
        <v>7</v>
      </c>
      <c r="B8" s="201" t="s">
        <v>6</v>
      </c>
      <c r="C8" s="125">
        <v>122</v>
      </c>
      <c r="D8" s="126">
        <f>'LISTE A'!D8+'LISTE B'!D8</f>
        <v>90</v>
      </c>
      <c r="E8" s="127">
        <f>'LISTE A'!E8+'LISTE B'!E8</f>
        <v>81</v>
      </c>
      <c r="F8" s="128">
        <f>'LISTE A'!F8+'LISTE B'!E8</f>
        <v>73</v>
      </c>
      <c r="G8" s="129">
        <f t="shared" si="0"/>
        <v>0.9</v>
      </c>
      <c r="H8" s="202">
        <f t="shared" si="1"/>
        <v>0.59836065573770492</v>
      </c>
      <c r="I8" s="130">
        <f>'LISTE A'!J8</f>
        <v>15</v>
      </c>
      <c r="J8" s="126">
        <f>'LISTE A'!K8+'LISTE B'!H8</f>
        <v>247</v>
      </c>
      <c r="K8" s="127">
        <f>'LISTE A'!L8+'LISTE B'!I8</f>
        <v>148</v>
      </c>
      <c r="L8" s="128">
        <f>'LISTE A'!M8+'LISTE B'!J8</f>
        <v>15</v>
      </c>
      <c r="M8" s="129">
        <f>K8/J8</f>
        <v>0.59919028340080971</v>
      </c>
      <c r="N8" s="203">
        <f t="shared" si="2"/>
        <v>137</v>
      </c>
      <c r="O8" s="175">
        <f t="shared" si="3"/>
        <v>337</v>
      </c>
      <c r="P8" s="204">
        <f t="shared" si="4"/>
        <v>229</v>
      </c>
      <c r="Q8" s="204">
        <f t="shared" si="5"/>
        <v>88</v>
      </c>
      <c r="R8" s="205">
        <f t="shared" si="6"/>
        <v>0.67952522255192882</v>
      </c>
      <c r="S8" s="206">
        <f t="shared" si="7"/>
        <v>0.64233576642335766</v>
      </c>
    </row>
    <row r="9" spans="1:19" ht="15.75" x14ac:dyDescent="0.25">
      <c r="A9" s="124">
        <v>9</v>
      </c>
      <c r="B9" s="201" t="s">
        <v>7</v>
      </c>
      <c r="C9" s="125">
        <v>5</v>
      </c>
      <c r="D9" s="126">
        <f>'LISTE A'!D9+'LISTE B'!D9</f>
        <v>2</v>
      </c>
      <c r="E9" s="127">
        <f>'LISTE A'!E9+'LISTE B'!E9</f>
        <v>2</v>
      </c>
      <c r="F9" s="128">
        <f>'LISTE A'!F9+'LISTE B'!E9</f>
        <v>1</v>
      </c>
      <c r="G9" s="129">
        <f t="shared" si="0"/>
        <v>1</v>
      </c>
      <c r="H9" s="202">
        <f t="shared" si="1"/>
        <v>0.2</v>
      </c>
      <c r="I9" s="130">
        <f>'LISTE A'!J9</f>
        <v>0</v>
      </c>
      <c r="J9" s="126">
        <f>'LISTE A'!K9+'LISTE B'!H9</f>
        <v>0</v>
      </c>
      <c r="K9" s="127">
        <f>'LISTE A'!L9+'LISTE B'!I9</f>
        <v>0</v>
      </c>
      <c r="L9" s="128">
        <f>'LISTE A'!M9+'LISTE B'!J9</f>
        <v>0</v>
      </c>
      <c r="M9" s="129"/>
      <c r="N9" s="125">
        <f t="shared" si="2"/>
        <v>5</v>
      </c>
      <c r="O9" s="126">
        <f t="shared" si="3"/>
        <v>2</v>
      </c>
      <c r="P9" s="131">
        <f t="shared" si="4"/>
        <v>2</v>
      </c>
      <c r="Q9" s="131">
        <f t="shared" si="5"/>
        <v>1</v>
      </c>
      <c r="R9" s="132">
        <f t="shared" si="6"/>
        <v>1</v>
      </c>
      <c r="S9" s="256">
        <f t="shared" si="7"/>
        <v>0.2</v>
      </c>
    </row>
    <row r="10" spans="1:19" ht="15.75" x14ac:dyDescent="0.25">
      <c r="A10" s="124">
        <v>10</v>
      </c>
      <c r="B10" s="201" t="s">
        <v>8</v>
      </c>
      <c r="C10" s="125">
        <v>39</v>
      </c>
      <c r="D10" s="126">
        <f>'LISTE A'!D10+'LISTE B'!D10</f>
        <v>31</v>
      </c>
      <c r="E10" s="127">
        <f>'LISTE A'!E10+'LISTE B'!E10</f>
        <v>28</v>
      </c>
      <c r="F10" s="128">
        <f>'LISTE A'!F10+'LISTE B'!E10</f>
        <v>28</v>
      </c>
      <c r="G10" s="129">
        <f t="shared" si="0"/>
        <v>0.90322580645161288</v>
      </c>
      <c r="H10" s="202">
        <f t="shared" si="1"/>
        <v>0.71794871794871795</v>
      </c>
      <c r="I10" s="130">
        <f>'LISTE A'!J10</f>
        <v>0</v>
      </c>
      <c r="J10" s="126">
        <f>'LISTE A'!K10+'LISTE B'!H10</f>
        <v>0</v>
      </c>
      <c r="K10" s="127">
        <f>'LISTE A'!L10+'LISTE B'!I10</f>
        <v>0</v>
      </c>
      <c r="L10" s="128">
        <f>'LISTE A'!M10+'LISTE B'!J10</f>
        <v>0</v>
      </c>
      <c r="M10" s="129"/>
      <c r="N10" s="125">
        <f t="shared" si="2"/>
        <v>39</v>
      </c>
      <c r="O10" s="126">
        <f t="shared" si="3"/>
        <v>31</v>
      </c>
      <c r="P10" s="131">
        <f t="shared" si="4"/>
        <v>28</v>
      </c>
      <c r="Q10" s="131">
        <f t="shared" si="5"/>
        <v>28</v>
      </c>
      <c r="R10" s="132">
        <f t="shared" si="6"/>
        <v>0.90322580645161288</v>
      </c>
      <c r="S10" s="133">
        <f t="shared" si="7"/>
        <v>0.71794871794871795</v>
      </c>
    </row>
    <row r="11" spans="1:19" s="72" customFormat="1" ht="37.5" x14ac:dyDescent="0.3">
      <c r="A11" s="60">
        <v>11</v>
      </c>
      <c r="B11" s="135" t="s">
        <v>9</v>
      </c>
      <c r="C11" s="62">
        <v>16</v>
      </c>
      <c r="D11" s="59">
        <f>'LISTE A'!D11+'LISTE B'!D11</f>
        <v>4</v>
      </c>
      <c r="E11" s="63">
        <f>'LISTE A'!E11+'LISTE B'!E11</f>
        <v>4</v>
      </c>
      <c r="F11" s="64">
        <f>'LISTE A'!F11+'LISTE B'!E11</f>
        <v>4</v>
      </c>
      <c r="G11" s="66">
        <f t="shared" si="0"/>
        <v>1</v>
      </c>
      <c r="H11" s="67">
        <f t="shared" si="1"/>
        <v>0.25</v>
      </c>
      <c r="I11" s="68">
        <f>'LISTE A'!J11</f>
        <v>0</v>
      </c>
      <c r="J11" s="59">
        <f>'LISTE A'!K11+'LISTE B'!H11</f>
        <v>0</v>
      </c>
      <c r="K11" s="63">
        <f>'LISTE A'!L11+'LISTE B'!I11</f>
        <v>0</v>
      </c>
      <c r="L11" s="64">
        <f>'LISTE A'!M11+'LISTE B'!J11</f>
        <v>0</v>
      </c>
      <c r="M11" s="66"/>
      <c r="N11" s="62">
        <f t="shared" si="2"/>
        <v>16</v>
      </c>
      <c r="O11" s="59">
        <f t="shared" si="3"/>
        <v>4</v>
      </c>
      <c r="P11" s="69">
        <f t="shared" si="4"/>
        <v>4</v>
      </c>
      <c r="Q11" s="69">
        <f t="shared" si="5"/>
        <v>4</v>
      </c>
      <c r="R11" s="70">
        <f t="shared" si="6"/>
        <v>1</v>
      </c>
      <c r="S11" s="71">
        <f t="shared" si="7"/>
        <v>0.25</v>
      </c>
    </row>
    <row r="12" spans="1:19" s="112" customFormat="1" ht="18.75" x14ac:dyDescent="0.3">
      <c r="A12" s="60">
        <v>12</v>
      </c>
      <c r="B12" s="61" t="s">
        <v>10</v>
      </c>
      <c r="C12" s="62">
        <v>1</v>
      </c>
      <c r="D12" s="59">
        <f>'LISTE A'!D12+'LISTE B'!D12</f>
        <v>11</v>
      </c>
      <c r="E12" s="63">
        <f>'LISTE A'!E12+'LISTE B'!E12</f>
        <v>9</v>
      </c>
      <c r="F12" s="64">
        <f>'LISTE A'!F12+'LISTE B'!E12</f>
        <v>1</v>
      </c>
      <c r="G12" s="66">
        <f t="shared" si="0"/>
        <v>0.81818181818181823</v>
      </c>
      <c r="H12" s="67">
        <f t="shared" si="1"/>
        <v>1</v>
      </c>
      <c r="I12" s="68">
        <f>'LISTE A'!J12</f>
        <v>0</v>
      </c>
      <c r="J12" s="59">
        <f>'LISTE A'!K12+'LISTE B'!H12</f>
        <v>0</v>
      </c>
      <c r="K12" s="63">
        <f>'LISTE A'!L12+'LISTE B'!I12</f>
        <v>0</v>
      </c>
      <c r="L12" s="64">
        <f>'LISTE A'!M12+'LISTE B'!J12</f>
        <v>0</v>
      </c>
      <c r="M12" s="66"/>
      <c r="N12" s="162">
        <f t="shared" si="2"/>
        <v>1</v>
      </c>
      <c r="O12" s="163">
        <f t="shared" si="3"/>
        <v>11</v>
      </c>
      <c r="P12" s="164">
        <f t="shared" si="4"/>
        <v>9</v>
      </c>
      <c r="Q12" s="164">
        <f t="shared" si="5"/>
        <v>1</v>
      </c>
      <c r="R12" s="165">
        <f t="shared" si="6"/>
        <v>0.81818181818181823</v>
      </c>
      <c r="S12" s="166">
        <f t="shared" si="7"/>
        <v>1</v>
      </c>
    </row>
    <row r="13" spans="1:19" s="72" customFormat="1" ht="18.75" x14ac:dyDescent="0.3">
      <c r="A13" s="60">
        <v>13</v>
      </c>
      <c r="B13" s="61" t="s">
        <v>11</v>
      </c>
      <c r="C13" s="62">
        <v>25</v>
      </c>
      <c r="D13" s="59">
        <f>'LISTE A'!D13+'LISTE B'!D13</f>
        <v>13</v>
      </c>
      <c r="E13" s="63">
        <f>'LISTE A'!E13+'LISTE B'!E13</f>
        <v>9</v>
      </c>
      <c r="F13" s="64">
        <f>'LISTE A'!F13+'LISTE B'!E13</f>
        <v>8</v>
      </c>
      <c r="G13" s="66">
        <f t="shared" si="0"/>
        <v>0.69230769230769229</v>
      </c>
      <c r="H13" s="67">
        <f t="shared" si="1"/>
        <v>0.32</v>
      </c>
      <c r="I13" s="68">
        <f>'LISTE A'!J13</f>
        <v>0</v>
      </c>
      <c r="J13" s="59">
        <f>'LISTE A'!K13+'LISTE B'!H13</f>
        <v>0</v>
      </c>
      <c r="K13" s="63">
        <f>'LISTE A'!L13+'LISTE B'!I13</f>
        <v>0</v>
      </c>
      <c r="L13" s="64">
        <f>'LISTE A'!M13+'LISTE B'!J13</f>
        <v>0</v>
      </c>
      <c r="M13" s="66"/>
      <c r="N13" s="62">
        <f t="shared" si="2"/>
        <v>25</v>
      </c>
      <c r="O13" s="59">
        <f t="shared" si="3"/>
        <v>13</v>
      </c>
      <c r="P13" s="69">
        <f t="shared" si="4"/>
        <v>9</v>
      </c>
      <c r="Q13" s="69">
        <f t="shared" si="5"/>
        <v>8</v>
      </c>
      <c r="R13" s="70">
        <f t="shared" si="6"/>
        <v>0.69230769230769229</v>
      </c>
      <c r="S13" s="71">
        <f t="shared" si="7"/>
        <v>0.32</v>
      </c>
    </row>
    <row r="14" spans="1:19" ht="15.75" x14ac:dyDescent="0.25">
      <c r="A14" s="257">
        <v>15</v>
      </c>
      <c r="B14" s="258" t="s">
        <v>12</v>
      </c>
      <c r="C14" s="259">
        <v>1</v>
      </c>
      <c r="D14" s="260">
        <f>'LISTE A'!D14+'LISTE B'!D14</f>
        <v>0</v>
      </c>
      <c r="E14" s="117">
        <f>'LISTE A'!E14+'LISTE B'!E14</f>
        <v>0</v>
      </c>
      <c r="F14" s="118">
        <f>'LISTE A'!F14+'LISTE B'!E14</f>
        <v>0</v>
      </c>
      <c r="G14" s="120"/>
      <c r="H14" s="168">
        <f t="shared" si="1"/>
        <v>0</v>
      </c>
      <c r="I14" s="169">
        <f>'LISTE A'!J14</f>
        <v>0</v>
      </c>
      <c r="J14" s="170">
        <f>'LISTE A'!K14+'LISTE B'!H14</f>
        <v>0</v>
      </c>
      <c r="K14" s="171">
        <f>'LISTE A'!L14+'LISTE B'!I14</f>
        <v>0</v>
      </c>
      <c r="L14" s="172">
        <f>'LISTE A'!M14+'LISTE B'!J14</f>
        <v>0</v>
      </c>
      <c r="M14" s="173"/>
      <c r="N14" s="174">
        <f t="shared" si="2"/>
        <v>1</v>
      </c>
      <c r="O14" s="175">
        <f t="shared" si="3"/>
        <v>0</v>
      </c>
      <c r="P14" s="176">
        <f t="shared" si="4"/>
        <v>0</v>
      </c>
      <c r="Q14" s="176">
        <f t="shared" si="5"/>
        <v>0</v>
      </c>
      <c r="R14" s="177"/>
      <c r="S14" s="178">
        <f t="shared" si="7"/>
        <v>0</v>
      </c>
    </row>
    <row r="15" spans="1:19" s="123" customFormat="1" ht="18.75" x14ac:dyDescent="0.25">
      <c r="A15" s="60">
        <v>16</v>
      </c>
      <c r="B15" s="61" t="s">
        <v>13</v>
      </c>
      <c r="C15" s="62">
        <v>6</v>
      </c>
      <c r="D15" s="59">
        <f>'LISTE A'!D15+'LISTE B'!D15</f>
        <v>11</v>
      </c>
      <c r="E15" s="63">
        <f>'LISTE A'!E15+'LISTE B'!E15</f>
        <v>6</v>
      </c>
      <c r="F15" s="64">
        <f>'LISTE A'!F15+'LISTE B'!E15</f>
        <v>2</v>
      </c>
      <c r="G15" s="66">
        <f>E15/D15</f>
        <v>0.54545454545454541</v>
      </c>
      <c r="H15" s="67">
        <f t="shared" si="1"/>
        <v>0.33333333333333331</v>
      </c>
      <c r="I15" s="68">
        <f>'LISTE A'!J15</f>
        <v>0</v>
      </c>
      <c r="J15" s="59">
        <f>'LISTE A'!K15+'LISTE B'!H15</f>
        <v>0</v>
      </c>
      <c r="K15" s="63">
        <f>'LISTE A'!L15+'LISTE B'!I15</f>
        <v>0</v>
      </c>
      <c r="L15" s="64">
        <f>'LISTE A'!M15+'LISTE B'!J15</f>
        <v>0</v>
      </c>
      <c r="M15" s="66"/>
      <c r="N15" s="62">
        <f t="shared" si="2"/>
        <v>6</v>
      </c>
      <c r="O15" s="59">
        <f t="shared" si="3"/>
        <v>11</v>
      </c>
      <c r="P15" s="69">
        <f t="shared" si="4"/>
        <v>6</v>
      </c>
      <c r="Q15" s="69">
        <f t="shared" si="5"/>
        <v>2</v>
      </c>
      <c r="R15" s="70">
        <f t="shared" si="6"/>
        <v>0.54545454545454541</v>
      </c>
      <c r="S15" s="71">
        <f t="shared" si="7"/>
        <v>0.33333333333333331</v>
      </c>
    </row>
    <row r="16" spans="1:19" s="112" customFormat="1" ht="18.75" x14ac:dyDescent="0.3">
      <c r="A16" s="60">
        <v>17</v>
      </c>
      <c r="B16" s="61" t="s">
        <v>14</v>
      </c>
      <c r="C16" s="62">
        <v>2</v>
      </c>
      <c r="D16" s="59">
        <f>'LISTE A'!D16+'LISTE B'!D16</f>
        <v>2</v>
      </c>
      <c r="E16" s="63">
        <f>'LISTE A'!E16+'LISTE B'!E16</f>
        <v>1</v>
      </c>
      <c r="F16" s="64">
        <f>'LISTE A'!F16+'LISTE B'!E16</f>
        <v>1</v>
      </c>
      <c r="G16" s="66">
        <f>E16/D16</f>
        <v>0.5</v>
      </c>
      <c r="H16" s="67">
        <f t="shared" si="1"/>
        <v>0.5</v>
      </c>
      <c r="I16" s="68">
        <f>'LISTE A'!J16</f>
        <v>0</v>
      </c>
      <c r="J16" s="59">
        <f>'LISTE A'!K16+'LISTE B'!H16</f>
        <v>0</v>
      </c>
      <c r="K16" s="63">
        <f>'LISTE A'!L16+'LISTE B'!I16</f>
        <v>0</v>
      </c>
      <c r="L16" s="64">
        <f>'LISTE A'!M16+'LISTE B'!J16</f>
        <v>0</v>
      </c>
      <c r="M16" s="66"/>
      <c r="N16" s="62">
        <f t="shared" si="2"/>
        <v>2</v>
      </c>
      <c r="O16" s="59">
        <f t="shared" si="3"/>
        <v>2</v>
      </c>
      <c r="P16" s="69">
        <f t="shared" si="4"/>
        <v>1</v>
      </c>
      <c r="Q16" s="69">
        <f t="shared" si="5"/>
        <v>1</v>
      </c>
      <c r="R16" s="70">
        <f t="shared" si="6"/>
        <v>0.5</v>
      </c>
      <c r="S16" s="71">
        <f t="shared" si="7"/>
        <v>0.5</v>
      </c>
    </row>
    <row r="17" spans="1:19" s="112" customFormat="1" ht="18.75" x14ac:dyDescent="0.3">
      <c r="A17" s="60">
        <v>18</v>
      </c>
      <c r="B17" s="61" t="s">
        <v>15</v>
      </c>
      <c r="C17" s="62">
        <v>49</v>
      </c>
      <c r="D17" s="59">
        <f>'LISTE A'!D17+'LISTE B'!D17</f>
        <v>33</v>
      </c>
      <c r="E17" s="63">
        <f>'LISTE A'!E17+'LISTE B'!E17</f>
        <v>27</v>
      </c>
      <c r="F17" s="64">
        <f>'LISTE A'!F17+'LISTE B'!E17</f>
        <v>13</v>
      </c>
      <c r="G17" s="66">
        <f>E17/D17</f>
        <v>0.81818181818181823</v>
      </c>
      <c r="H17" s="67">
        <f t="shared" si="1"/>
        <v>0.26530612244897961</v>
      </c>
      <c r="I17" s="68">
        <f>'LISTE A'!J17</f>
        <v>0</v>
      </c>
      <c r="J17" s="59">
        <f>'LISTE A'!K17+'LISTE B'!H17</f>
        <v>0</v>
      </c>
      <c r="K17" s="63">
        <f>'LISTE A'!L17+'LISTE B'!I17</f>
        <v>0</v>
      </c>
      <c r="L17" s="64">
        <f>'LISTE A'!M17+'LISTE B'!J17</f>
        <v>0</v>
      </c>
      <c r="M17" s="66"/>
      <c r="N17" s="62">
        <f t="shared" si="2"/>
        <v>49</v>
      </c>
      <c r="O17" s="59">
        <f t="shared" si="3"/>
        <v>33</v>
      </c>
      <c r="P17" s="69">
        <f t="shared" si="4"/>
        <v>27</v>
      </c>
      <c r="Q17" s="69">
        <f t="shared" si="5"/>
        <v>13</v>
      </c>
      <c r="R17" s="70">
        <f t="shared" si="6"/>
        <v>0.81818181818181823</v>
      </c>
      <c r="S17" s="71">
        <f t="shared" si="7"/>
        <v>0.26530612244897961</v>
      </c>
    </row>
    <row r="18" spans="1:19" s="112" customFormat="1" ht="18.75" x14ac:dyDescent="0.3">
      <c r="A18" s="60">
        <v>20</v>
      </c>
      <c r="B18" s="61" t="s">
        <v>16</v>
      </c>
      <c r="C18" s="62">
        <v>11</v>
      </c>
      <c r="D18" s="59">
        <f>'LISTE A'!D18+'LISTE B'!D18</f>
        <v>17</v>
      </c>
      <c r="E18" s="63">
        <f>'LISTE A'!E18+'LISTE B'!E18</f>
        <v>13</v>
      </c>
      <c r="F18" s="64">
        <f>'LISTE A'!F18+'LISTE B'!E18</f>
        <v>11</v>
      </c>
      <c r="G18" s="66">
        <f>E18/D18</f>
        <v>0.76470588235294112</v>
      </c>
      <c r="H18" s="67">
        <f t="shared" si="1"/>
        <v>1</v>
      </c>
      <c r="I18" s="68">
        <f>'LISTE A'!J18</f>
        <v>0</v>
      </c>
      <c r="J18" s="59">
        <f>'LISTE A'!K18+'LISTE B'!H18</f>
        <v>0</v>
      </c>
      <c r="K18" s="63">
        <f>'LISTE A'!L18+'LISTE B'!I18</f>
        <v>0</v>
      </c>
      <c r="L18" s="64">
        <f>'LISTE A'!M18+'LISTE B'!J18</f>
        <v>0</v>
      </c>
      <c r="M18" s="66"/>
      <c r="N18" s="62">
        <f t="shared" si="2"/>
        <v>11</v>
      </c>
      <c r="O18" s="59">
        <f t="shared" si="3"/>
        <v>17</v>
      </c>
      <c r="P18" s="69">
        <f t="shared" si="4"/>
        <v>13</v>
      </c>
      <c r="Q18" s="69">
        <f t="shared" si="5"/>
        <v>11</v>
      </c>
      <c r="R18" s="70">
        <f t="shared" si="6"/>
        <v>0.76470588235294112</v>
      </c>
      <c r="S18" s="71">
        <f t="shared" si="7"/>
        <v>1</v>
      </c>
    </row>
    <row r="19" spans="1:19" s="112" customFormat="1" ht="18.75" x14ac:dyDescent="0.3">
      <c r="A19" s="60">
        <v>21</v>
      </c>
      <c r="B19" s="61" t="s">
        <v>17</v>
      </c>
      <c r="C19" s="62">
        <v>7</v>
      </c>
      <c r="D19" s="59">
        <f>'LISTE A'!D19+'LISTE B'!D19</f>
        <v>3</v>
      </c>
      <c r="E19" s="63">
        <f>'LISTE A'!E19+'LISTE B'!E19</f>
        <v>2</v>
      </c>
      <c r="F19" s="64">
        <f>'LISTE A'!F19+'LISTE B'!E19</f>
        <v>1</v>
      </c>
      <c r="G19" s="66">
        <f>E19/D19</f>
        <v>0.66666666666666663</v>
      </c>
      <c r="H19" s="67">
        <f t="shared" si="1"/>
        <v>0.14285714285714285</v>
      </c>
      <c r="I19" s="68">
        <f>'LISTE A'!J19</f>
        <v>0</v>
      </c>
      <c r="J19" s="59">
        <f>'LISTE A'!K19+'LISTE B'!H19</f>
        <v>0</v>
      </c>
      <c r="K19" s="63">
        <f>'LISTE A'!L19+'LISTE B'!I19</f>
        <v>0</v>
      </c>
      <c r="L19" s="64">
        <f>'LISTE A'!M19+'LISTE B'!J19</f>
        <v>0</v>
      </c>
      <c r="M19" s="66"/>
      <c r="N19" s="62">
        <f t="shared" si="2"/>
        <v>7</v>
      </c>
      <c r="O19" s="59">
        <f t="shared" si="3"/>
        <v>3</v>
      </c>
      <c r="P19" s="69">
        <f t="shared" si="4"/>
        <v>2</v>
      </c>
      <c r="Q19" s="69">
        <f t="shared" si="5"/>
        <v>1</v>
      </c>
      <c r="R19" s="70">
        <f t="shared" si="6"/>
        <v>0.66666666666666663</v>
      </c>
      <c r="S19" s="71">
        <f t="shared" si="7"/>
        <v>0.14285714285714285</v>
      </c>
    </row>
    <row r="20" spans="1:19" ht="15.75" x14ac:dyDescent="0.25">
      <c r="A20" s="261">
        <v>22</v>
      </c>
      <c r="B20" s="258" t="s">
        <v>18</v>
      </c>
      <c r="C20" s="259">
        <v>1</v>
      </c>
      <c r="D20" s="260">
        <f>'LISTE A'!D20+'LISTE B'!D20</f>
        <v>0</v>
      </c>
      <c r="E20" s="117">
        <f>'LISTE A'!E20+'LISTE B'!E20</f>
        <v>0</v>
      </c>
      <c r="F20" s="118">
        <f>'LISTE A'!F20+'LISTE B'!E20</f>
        <v>0</v>
      </c>
      <c r="G20" s="120"/>
      <c r="H20" s="168">
        <f t="shared" si="1"/>
        <v>0</v>
      </c>
      <c r="I20" s="169">
        <f>'LISTE A'!J20</f>
        <v>0</v>
      </c>
      <c r="J20" s="170">
        <f>'LISTE A'!K20+'LISTE B'!H20</f>
        <v>0</v>
      </c>
      <c r="K20" s="171">
        <f>'LISTE A'!L20+'LISTE B'!I20</f>
        <v>0</v>
      </c>
      <c r="L20" s="172">
        <f>'LISTE A'!M20+'LISTE B'!J20</f>
        <v>0</v>
      </c>
      <c r="M20" s="173"/>
      <c r="N20" s="174">
        <f t="shared" si="2"/>
        <v>1</v>
      </c>
      <c r="O20" s="175">
        <f t="shared" si="3"/>
        <v>0</v>
      </c>
      <c r="P20" s="176">
        <f t="shared" si="4"/>
        <v>0</v>
      </c>
      <c r="Q20" s="176">
        <f t="shared" si="5"/>
        <v>0</v>
      </c>
      <c r="R20" s="177"/>
      <c r="S20" s="178">
        <f t="shared" si="7"/>
        <v>0</v>
      </c>
    </row>
    <row r="21" spans="1:19" ht="18.75" x14ac:dyDescent="0.25">
      <c r="A21" s="60">
        <v>23</v>
      </c>
      <c r="B21" s="61" t="s">
        <v>19</v>
      </c>
      <c r="C21" s="62">
        <v>12</v>
      </c>
      <c r="D21" s="59">
        <f>'LISTE A'!D21+'LISTE B'!D21</f>
        <v>6</v>
      </c>
      <c r="E21" s="63">
        <f>'LISTE A'!E21+'LISTE B'!E21</f>
        <v>6</v>
      </c>
      <c r="F21" s="64">
        <f>'LISTE A'!F21+'LISTE B'!E21</f>
        <v>6</v>
      </c>
      <c r="G21" s="66">
        <f t="shared" ref="G21:G44" si="8">E21/D21</f>
        <v>1</v>
      </c>
      <c r="H21" s="67">
        <f t="shared" si="1"/>
        <v>0.5</v>
      </c>
      <c r="I21" s="68">
        <f>'LISTE A'!J21</f>
        <v>51</v>
      </c>
      <c r="J21" s="59">
        <f>'LISTE A'!K21+'LISTE B'!H21</f>
        <v>115</v>
      </c>
      <c r="K21" s="63">
        <f>'LISTE A'!L21+'LISTE B'!I21</f>
        <v>50</v>
      </c>
      <c r="L21" s="64">
        <f>'LISTE A'!M21+'LISTE B'!J21</f>
        <v>42</v>
      </c>
      <c r="M21" s="66">
        <f>K21/J21</f>
        <v>0.43478260869565216</v>
      </c>
      <c r="N21" s="162">
        <f t="shared" si="2"/>
        <v>63</v>
      </c>
      <c r="O21" s="163">
        <f t="shared" si="3"/>
        <v>121</v>
      </c>
      <c r="P21" s="164">
        <f t="shared" si="4"/>
        <v>56</v>
      </c>
      <c r="Q21" s="164">
        <f t="shared" si="5"/>
        <v>48</v>
      </c>
      <c r="R21" s="165">
        <f t="shared" si="6"/>
        <v>0.46280991735537191</v>
      </c>
      <c r="S21" s="166">
        <f t="shared" si="7"/>
        <v>0.76190476190476186</v>
      </c>
    </row>
    <row r="22" spans="1:19" s="123" customFormat="1" ht="18.75" x14ac:dyDescent="0.25">
      <c r="A22" s="60">
        <v>24</v>
      </c>
      <c r="B22" s="61" t="s">
        <v>20</v>
      </c>
      <c r="C22" s="62">
        <v>19</v>
      </c>
      <c r="D22" s="59">
        <f>'LISTE A'!D22+'LISTE B'!D22</f>
        <v>14</v>
      </c>
      <c r="E22" s="63">
        <f>'LISTE A'!E22+'LISTE B'!E22</f>
        <v>13</v>
      </c>
      <c r="F22" s="64">
        <f>'LISTE A'!F22+'LISTE B'!E22</f>
        <v>13</v>
      </c>
      <c r="G22" s="66">
        <f t="shared" si="8"/>
        <v>0.9285714285714286</v>
      </c>
      <c r="H22" s="67">
        <f t="shared" si="1"/>
        <v>0.68421052631578949</v>
      </c>
      <c r="I22" s="68">
        <f>'LISTE A'!J22</f>
        <v>0</v>
      </c>
      <c r="J22" s="59">
        <f>'LISTE A'!K22+'LISTE B'!H22</f>
        <v>0</v>
      </c>
      <c r="K22" s="63">
        <f>'LISTE A'!L22+'LISTE B'!I22</f>
        <v>0</v>
      </c>
      <c r="L22" s="64">
        <f>'LISTE A'!M22+'LISTE B'!J22</f>
        <v>0</v>
      </c>
      <c r="M22" s="66"/>
      <c r="N22" s="162">
        <f t="shared" si="2"/>
        <v>19</v>
      </c>
      <c r="O22" s="163">
        <f t="shared" si="3"/>
        <v>14</v>
      </c>
      <c r="P22" s="164">
        <f t="shared" si="4"/>
        <v>13</v>
      </c>
      <c r="Q22" s="164">
        <f t="shared" si="5"/>
        <v>13</v>
      </c>
      <c r="R22" s="165">
        <f t="shared" si="6"/>
        <v>0.9285714285714286</v>
      </c>
      <c r="S22" s="166">
        <f t="shared" si="7"/>
        <v>0.68421052631578949</v>
      </c>
    </row>
    <row r="23" spans="1:19" s="112" customFormat="1" ht="18.75" x14ac:dyDescent="0.3">
      <c r="A23" s="60">
        <v>25</v>
      </c>
      <c r="B23" s="61" t="s">
        <v>21</v>
      </c>
      <c r="C23" s="62">
        <v>24</v>
      </c>
      <c r="D23" s="59">
        <f>'LISTE A'!D23+'LISTE B'!D23</f>
        <v>14</v>
      </c>
      <c r="E23" s="63">
        <f>'LISTE A'!E23+'LISTE B'!E23</f>
        <v>11</v>
      </c>
      <c r="F23" s="64">
        <f>'LISTE A'!F23+'LISTE B'!E23</f>
        <v>8</v>
      </c>
      <c r="G23" s="66">
        <f t="shared" si="8"/>
        <v>0.7857142857142857</v>
      </c>
      <c r="H23" s="67">
        <f t="shared" si="1"/>
        <v>0.33333333333333331</v>
      </c>
      <c r="I23" s="68">
        <f>'LISTE A'!J23</f>
        <v>0</v>
      </c>
      <c r="J23" s="59">
        <f>'LISTE A'!K23+'LISTE B'!H23</f>
        <v>0</v>
      </c>
      <c r="K23" s="63">
        <f>'LISTE A'!L23+'LISTE B'!I23</f>
        <v>0</v>
      </c>
      <c r="L23" s="64">
        <f>'LISTE A'!M23+'LISTE B'!J23</f>
        <v>0</v>
      </c>
      <c r="M23" s="66"/>
      <c r="N23" s="162">
        <f t="shared" si="2"/>
        <v>24</v>
      </c>
      <c r="O23" s="163">
        <f t="shared" si="3"/>
        <v>14</v>
      </c>
      <c r="P23" s="164">
        <f t="shared" si="4"/>
        <v>11</v>
      </c>
      <c r="Q23" s="164">
        <f t="shared" si="5"/>
        <v>8</v>
      </c>
      <c r="R23" s="165">
        <f t="shared" si="6"/>
        <v>0.7857142857142857</v>
      </c>
      <c r="S23" s="166">
        <f t="shared" si="7"/>
        <v>0.33333333333333331</v>
      </c>
    </row>
    <row r="24" spans="1:19" ht="18.75" x14ac:dyDescent="0.25">
      <c r="A24" s="60">
        <v>26</v>
      </c>
      <c r="B24" s="61" t="s">
        <v>22</v>
      </c>
      <c r="C24" s="62">
        <v>6</v>
      </c>
      <c r="D24" s="59">
        <f>'LISTE A'!D24+'LISTE B'!D24</f>
        <v>3</v>
      </c>
      <c r="E24" s="63">
        <f>'LISTE A'!E24+'LISTE B'!E24</f>
        <v>3</v>
      </c>
      <c r="F24" s="64">
        <f>'LISTE A'!F24+'LISTE B'!E24</f>
        <v>3</v>
      </c>
      <c r="G24" s="66">
        <f t="shared" si="8"/>
        <v>1</v>
      </c>
      <c r="H24" s="67">
        <f t="shared" si="1"/>
        <v>0.5</v>
      </c>
      <c r="I24" s="68">
        <f>'LISTE A'!J24</f>
        <v>0</v>
      </c>
      <c r="J24" s="59">
        <f>'LISTE A'!K24+'LISTE B'!H24</f>
        <v>0</v>
      </c>
      <c r="K24" s="63">
        <f>'LISTE A'!L24+'LISTE B'!I24</f>
        <v>0</v>
      </c>
      <c r="L24" s="64">
        <f>'LISTE A'!M24+'LISTE B'!J24</f>
        <v>0</v>
      </c>
      <c r="M24" s="66"/>
      <c r="N24" s="162">
        <f t="shared" si="2"/>
        <v>6</v>
      </c>
      <c r="O24" s="163">
        <f t="shared" si="3"/>
        <v>3</v>
      </c>
      <c r="P24" s="164">
        <f t="shared" si="4"/>
        <v>3</v>
      </c>
      <c r="Q24" s="164">
        <f t="shared" si="5"/>
        <v>3</v>
      </c>
      <c r="R24" s="165">
        <f t="shared" si="6"/>
        <v>1</v>
      </c>
      <c r="S24" s="166">
        <f t="shared" si="7"/>
        <v>0.5</v>
      </c>
    </row>
    <row r="25" spans="1:19" ht="18.75" x14ac:dyDescent="0.25">
      <c r="A25" s="60">
        <v>27</v>
      </c>
      <c r="B25" s="61" t="s">
        <v>23</v>
      </c>
      <c r="C25" s="62">
        <v>2</v>
      </c>
      <c r="D25" s="59">
        <f>'LISTE A'!D25+'LISTE B'!D25</f>
        <v>3</v>
      </c>
      <c r="E25" s="63">
        <f>'LISTE A'!E25+'LISTE B'!E25</f>
        <v>3</v>
      </c>
      <c r="F25" s="64">
        <f>'LISTE A'!F25+'LISTE B'!E25</f>
        <v>2</v>
      </c>
      <c r="G25" s="66">
        <f t="shared" si="8"/>
        <v>1</v>
      </c>
      <c r="H25" s="67">
        <f t="shared" si="1"/>
        <v>1</v>
      </c>
      <c r="I25" s="68">
        <f>'LISTE A'!J25</f>
        <v>0</v>
      </c>
      <c r="J25" s="59">
        <f>'LISTE A'!K25+'LISTE B'!H25</f>
        <v>0</v>
      </c>
      <c r="K25" s="63">
        <f>'LISTE A'!L25+'LISTE B'!I25</f>
        <v>0</v>
      </c>
      <c r="L25" s="64">
        <f>'LISTE A'!M25+'LISTE B'!J25</f>
        <v>0</v>
      </c>
      <c r="M25" s="66"/>
      <c r="N25" s="62">
        <f t="shared" si="2"/>
        <v>2</v>
      </c>
      <c r="O25" s="59">
        <f t="shared" si="3"/>
        <v>3</v>
      </c>
      <c r="P25" s="69">
        <f t="shared" si="4"/>
        <v>3</v>
      </c>
      <c r="Q25" s="69">
        <f t="shared" si="5"/>
        <v>2</v>
      </c>
      <c r="R25" s="70">
        <f t="shared" si="6"/>
        <v>1</v>
      </c>
      <c r="S25" s="71">
        <f t="shared" si="7"/>
        <v>1</v>
      </c>
    </row>
    <row r="26" spans="1:19" ht="18.75" x14ac:dyDescent="0.25">
      <c r="A26" s="60">
        <v>28</v>
      </c>
      <c r="B26" s="61" t="s">
        <v>24</v>
      </c>
      <c r="C26" s="62">
        <v>30</v>
      </c>
      <c r="D26" s="59">
        <f>'LISTE A'!D26+'LISTE B'!D26</f>
        <v>25</v>
      </c>
      <c r="E26" s="63">
        <f>'LISTE A'!E26+'LISTE B'!E26</f>
        <v>24</v>
      </c>
      <c r="F26" s="64">
        <f>'LISTE A'!F26+'LISTE B'!E26</f>
        <v>15</v>
      </c>
      <c r="G26" s="66">
        <f t="shared" si="8"/>
        <v>0.96</v>
      </c>
      <c r="H26" s="67">
        <f t="shared" si="1"/>
        <v>0.5</v>
      </c>
      <c r="I26" s="68">
        <f>'LISTE A'!J26</f>
        <v>0</v>
      </c>
      <c r="J26" s="59">
        <f>'LISTE A'!K26+'LISTE B'!H26</f>
        <v>0</v>
      </c>
      <c r="K26" s="63">
        <f>'LISTE A'!L26+'LISTE B'!I26</f>
        <v>0</v>
      </c>
      <c r="L26" s="64">
        <f>'LISTE A'!M26+'LISTE B'!J26</f>
        <v>0</v>
      </c>
      <c r="M26" s="66"/>
      <c r="N26" s="62">
        <f t="shared" si="2"/>
        <v>30</v>
      </c>
      <c r="O26" s="59">
        <f t="shared" si="3"/>
        <v>25</v>
      </c>
      <c r="P26" s="69">
        <f t="shared" si="4"/>
        <v>24</v>
      </c>
      <c r="Q26" s="69">
        <f t="shared" si="5"/>
        <v>15</v>
      </c>
      <c r="R26" s="165">
        <f t="shared" si="6"/>
        <v>0.96</v>
      </c>
      <c r="S26" s="166">
        <f t="shared" si="7"/>
        <v>0.5</v>
      </c>
    </row>
    <row r="27" spans="1:19" s="123" customFormat="1" ht="15.75" x14ac:dyDescent="0.25">
      <c r="A27" s="124">
        <v>29</v>
      </c>
      <c r="B27" s="201" t="s">
        <v>25</v>
      </c>
      <c r="C27" s="125">
        <v>23</v>
      </c>
      <c r="D27" s="126">
        <f>'LISTE A'!D27+'LISTE B'!D27</f>
        <v>17</v>
      </c>
      <c r="E27" s="127">
        <f>'LISTE A'!E27+'LISTE B'!E27</f>
        <v>15</v>
      </c>
      <c r="F27" s="128">
        <f>'LISTE A'!F27+'LISTE B'!E27</f>
        <v>14</v>
      </c>
      <c r="G27" s="129">
        <f t="shared" si="8"/>
        <v>0.88235294117647056</v>
      </c>
      <c r="H27" s="202">
        <f t="shared" si="1"/>
        <v>0.60869565217391308</v>
      </c>
      <c r="I27" s="130">
        <f>'LISTE A'!J27</f>
        <v>0</v>
      </c>
      <c r="J27" s="126">
        <f>'LISTE A'!K27+'LISTE B'!H27</f>
        <v>0</v>
      </c>
      <c r="K27" s="127">
        <f>'LISTE A'!L27+'LISTE B'!I27</f>
        <v>0</v>
      </c>
      <c r="L27" s="128">
        <f>'LISTE A'!M27+'LISTE B'!J27</f>
        <v>0</v>
      </c>
      <c r="M27" s="129"/>
      <c r="N27" s="125">
        <f t="shared" si="2"/>
        <v>23</v>
      </c>
      <c r="O27" s="126">
        <f t="shared" si="3"/>
        <v>17</v>
      </c>
      <c r="P27" s="131">
        <f t="shared" si="4"/>
        <v>15</v>
      </c>
      <c r="Q27" s="131">
        <f t="shared" si="5"/>
        <v>14</v>
      </c>
      <c r="R27" s="132">
        <f t="shared" si="6"/>
        <v>0.88235294117647056</v>
      </c>
      <c r="S27" s="133">
        <f t="shared" si="7"/>
        <v>0.60869565217391308</v>
      </c>
    </row>
    <row r="28" spans="1:19" ht="18.75" x14ac:dyDescent="0.25">
      <c r="A28" s="60">
        <v>30</v>
      </c>
      <c r="B28" s="61" t="s">
        <v>26</v>
      </c>
      <c r="C28" s="62">
        <v>30</v>
      </c>
      <c r="D28" s="59">
        <f>'LISTE A'!D28+'LISTE B'!D28</f>
        <v>28</v>
      </c>
      <c r="E28" s="63">
        <f>'LISTE A'!E28+'LISTE B'!E28</f>
        <v>25</v>
      </c>
      <c r="F28" s="64">
        <f>'LISTE A'!F28+'LISTE B'!E28</f>
        <v>16</v>
      </c>
      <c r="G28" s="66">
        <f t="shared" si="8"/>
        <v>0.8928571428571429</v>
      </c>
      <c r="H28" s="67">
        <f t="shared" si="1"/>
        <v>0.53333333333333333</v>
      </c>
      <c r="I28" s="68">
        <f>'LISTE A'!J28</f>
        <v>0</v>
      </c>
      <c r="J28" s="59">
        <f>'LISTE A'!K28+'LISTE B'!H28</f>
        <v>0</v>
      </c>
      <c r="K28" s="63">
        <f>'LISTE A'!L28+'LISTE B'!I28</f>
        <v>0</v>
      </c>
      <c r="L28" s="64">
        <f>'LISTE A'!M28+'LISTE B'!J28</f>
        <v>0</v>
      </c>
      <c r="M28" s="66"/>
      <c r="N28" s="62">
        <f t="shared" si="2"/>
        <v>30</v>
      </c>
      <c r="O28" s="59">
        <f t="shared" si="3"/>
        <v>28</v>
      </c>
      <c r="P28" s="69">
        <f t="shared" si="4"/>
        <v>25</v>
      </c>
      <c r="Q28" s="69">
        <f t="shared" si="5"/>
        <v>16</v>
      </c>
      <c r="R28" s="70">
        <f t="shared" si="6"/>
        <v>0.8928571428571429</v>
      </c>
      <c r="S28" s="71">
        <f t="shared" si="7"/>
        <v>0.53333333333333333</v>
      </c>
    </row>
    <row r="29" spans="1:19" s="112" customFormat="1" ht="18.75" x14ac:dyDescent="0.3">
      <c r="A29" s="60">
        <v>33</v>
      </c>
      <c r="B29" s="61" t="s">
        <v>27</v>
      </c>
      <c r="C29" s="62">
        <v>65</v>
      </c>
      <c r="D29" s="59">
        <f>'LISTE A'!D29+'LISTE B'!D29</f>
        <v>50</v>
      </c>
      <c r="E29" s="63">
        <f>'LISTE A'!E29+'LISTE B'!E29</f>
        <v>44</v>
      </c>
      <c r="F29" s="64">
        <f>'LISTE A'!F29+'LISTE B'!E29</f>
        <v>41</v>
      </c>
      <c r="G29" s="66">
        <f t="shared" si="8"/>
        <v>0.88</v>
      </c>
      <c r="H29" s="67">
        <f t="shared" si="1"/>
        <v>0.63076923076923075</v>
      </c>
      <c r="I29" s="68">
        <f>'LISTE A'!J29</f>
        <v>0</v>
      </c>
      <c r="J29" s="59">
        <f>'LISTE A'!K29+'LISTE B'!H29</f>
        <v>0</v>
      </c>
      <c r="K29" s="63">
        <f>'LISTE A'!L29+'LISTE B'!I29</f>
        <v>0</v>
      </c>
      <c r="L29" s="64">
        <f>'LISTE A'!M29+'LISTE B'!J29</f>
        <v>0</v>
      </c>
      <c r="M29" s="66"/>
      <c r="N29" s="62">
        <f t="shared" si="2"/>
        <v>65</v>
      </c>
      <c r="O29" s="59">
        <f t="shared" si="3"/>
        <v>50</v>
      </c>
      <c r="P29" s="69">
        <f t="shared" si="4"/>
        <v>44</v>
      </c>
      <c r="Q29" s="69">
        <f t="shared" si="5"/>
        <v>41</v>
      </c>
      <c r="R29" s="70">
        <f t="shared" si="6"/>
        <v>0.88</v>
      </c>
      <c r="S29" s="71">
        <f t="shared" si="7"/>
        <v>0.63076923076923075</v>
      </c>
    </row>
    <row r="30" spans="1:19" s="112" customFormat="1" ht="37.5" x14ac:dyDescent="0.3">
      <c r="A30" s="60">
        <v>35</v>
      </c>
      <c r="B30" s="135" t="s">
        <v>28</v>
      </c>
      <c r="C30" s="62">
        <v>30</v>
      </c>
      <c r="D30" s="59">
        <f>'LISTE A'!D30+'LISTE B'!D30</f>
        <v>13</v>
      </c>
      <c r="E30" s="63">
        <f>'LISTE A'!E30+'LISTE B'!E30</f>
        <v>13</v>
      </c>
      <c r="F30" s="64">
        <f>'LISTE A'!F30+'LISTE B'!E30</f>
        <v>10</v>
      </c>
      <c r="G30" s="66">
        <f t="shared" si="8"/>
        <v>1</v>
      </c>
      <c r="H30" s="67">
        <f t="shared" si="1"/>
        <v>0.33333333333333331</v>
      </c>
      <c r="I30" s="68">
        <f>'LISTE A'!J30</f>
        <v>0</v>
      </c>
      <c r="J30" s="59">
        <f>'LISTE A'!K30+'LISTE B'!H30</f>
        <v>0</v>
      </c>
      <c r="K30" s="63">
        <f>'LISTE A'!L30+'LISTE B'!I30</f>
        <v>0</v>
      </c>
      <c r="L30" s="64">
        <f>'LISTE A'!M30+'LISTE B'!J30</f>
        <v>0</v>
      </c>
      <c r="M30" s="66"/>
      <c r="N30" s="62">
        <f t="shared" si="2"/>
        <v>30</v>
      </c>
      <c r="O30" s="59">
        <f t="shared" si="3"/>
        <v>13</v>
      </c>
      <c r="P30" s="69">
        <f t="shared" si="4"/>
        <v>13</v>
      </c>
      <c r="Q30" s="69">
        <f t="shared" si="5"/>
        <v>10</v>
      </c>
      <c r="R30" s="70">
        <f t="shared" si="6"/>
        <v>1</v>
      </c>
      <c r="S30" s="71">
        <f t="shared" si="7"/>
        <v>0.33333333333333331</v>
      </c>
    </row>
    <row r="31" spans="1:19" s="112" customFormat="1" ht="18.75" x14ac:dyDescent="0.3">
      <c r="A31" s="60">
        <v>36</v>
      </c>
      <c r="B31" s="61" t="s">
        <v>29</v>
      </c>
      <c r="C31" s="62">
        <v>127</v>
      </c>
      <c r="D31" s="59">
        <f>'LISTE A'!D31+'LISTE B'!D31</f>
        <v>107</v>
      </c>
      <c r="E31" s="63">
        <f>'LISTE A'!E31+'LISTE B'!E31</f>
        <v>100</v>
      </c>
      <c r="F31" s="64">
        <f>'LISTE A'!F31+'LISTE B'!E31</f>
        <v>98</v>
      </c>
      <c r="G31" s="66">
        <f t="shared" si="8"/>
        <v>0.93457943925233644</v>
      </c>
      <c r="H31" s="67">
        <f t="shared" si="1"/>
        <v>0.77165354330708658</v>
      </c>
      <c r="I31" s="68">
        <f>'LISTE A'!J31</f>
        <v>40</v>
      </c>
      <c r="J31" s="59">
        <f>'LISTE A'!K31+'LISTE B'!H31</f>
        <v>446</v>
      </c>
      <c r="K31" s="63">
        <f>'LISTE A'!L31+'LISTE B'!I31</f>
        <v>248</v>
      </c>
      <c r="L31" s="64">
        <f>'LISTE A'!M31+'LISTE B'!J31</f>
        <v>41</v>
      </c>
      <c r="M31" s="66">
        <f>K31/J31</f>
        <v>0.55605381165919288</v>
      </c>
      <c r="N31" s="62">
        <f t="shared" si="2"/>
        <v>167</v>
      </c>
      <c r="O31" s="59">
        <f t="shared" si="3"/>
        <v>553</v>
      </c>
      <c r="P31" s="69">
        <f t="shared" si="4"/>
        <v>348</v>
      </c>
      <c r="Q31" s="69">
        <f t="shared" si="5"/>
        <v>139</v>
      </c>
      <c r="R31" s="70">
        <f t="shared" si="6"/>
        <v>0.62929475587703432</v>
      </c>
      <c r="S31" s="71">
        <f t="shared" si="7"/>
        <v>0.83233532934131738</v>
      </c>
    </row>
    <row r="32" spans="1:19" s="112" customFormat="1" ht="18.75" x14ac:dyDescent="0.3">
      <c r="A32" s="60">
        <v>38</v>
      </c>
      <c r="B32" s="61" t="s">
        <v>30</v>
      </c>
      <c r="C32" s="62">
        <v>28</v>
      </c>
      <c r="D32" s="59">
        <f>'LISTE A'!D32+'LISTE B'!D32</f>
        <v>19</v>
      </c>
      <c r="E32" s="63">
        <f>'LISTE A'!E32+'LISTE B'!E32</f>
        <v>18</v>
      </c>
      <c r="F32" s="64">
        <f>'LISTE A'!F32+'LISTE B'!E32</f>
        <v>16</v>
      </c>
      <c r="G32" s="66">
        <f t="shared" si="8"/>
        <v>0.94736842105263153</v>
      </c>
      <c r="H32" s="67">
        <f t="shared" si="1"/>
        <v>0.5714285714285714</v>
      </c>
      <c r="I32" s="68">
        <f>'LISTE A'!J32</f>
        <v>10</v>
      </c>
      <c r="J32" s="59">
        <f>'LISTE A'!K32+'LISTE B'!H32</f>
        <v>141</v>
      </c>
      <c r="K32" s="63">
        <f>'LISTE A'!L32+'LISTE B'!I32</f>
        <v>77</v>
      </c>
      <c r="L32" s="64">
        <f>'LISTE A'!M32+'LISTE B'!J32</f>
        <v>12</v>
      </c>
      <c r="M32" s="66">
        <f>K32/J32</f>
        <v>0.54609929078014185</v>
      </c>
      <c r="N32" s="162">
        <f t="shared" si="2"/>
        <v>38</v>
      </c>
      <c r="O32" s="163">
        <f t="shared" si="3"/>
        <v>160</v>
      </c>
      <c r="P32" s="164">
        <f t="shared" si="4"/>
        <v>95</v>
      </c>
      <c r="Q32" s="164">
        <f t="shared" si="5"/>
        <v>28</v>
      </c>
      <c r="R32" s="165">
        <f t="shared" si="6"/>
        <v>0.59375</v>
      </c>
      <c r="S32" s="166">
        <f t="shared" si="7"/>
        <v>0.73684210526315785</v>
      </c>
    </row>
    <row r="33" spans="1:19" s="112" customFormat="1" ht="18.75" x14ac:dyDescent="0.3">
      <c r="A33" s="60">
        <v>40</v>
      </c>
      <c r="B33" s="61" t="s">
        <v>31</v>
      </c>
      <c r="C33" s="62">
        <v>3</v>
      </c>
      <c r="D33" s="59">
        <f>'LISTE A'!D33+'LISTE B'!D33</f>
        <v>1</v>
      </c>
      <c r="E33" s="63">
        <f>'LISTE A'!E33+'LISTE B'!E33</f>
        <v>1</v>
      </c>
      <c r="F33" s="64">
        <f>'LISTE A'!F33+'LISTE B'!E33</f>
        <v>1</v>
      </c>
      <c r="G33" s="66">
        <f t="shared" si="8"/>
        <v>1</v>
      </c>
      <c r="H33" s="67">
        <f t="shared" si="1"/>
        <v>0.33333333333333331</v>
      </c>
      <c r="I33" s="68">
        <f>'LISTE A'!J33</f>
        <v>0</v>
      </c>
      <c r="J33" s="59">
        <f>'LISTE A'!K33+'LISTE B'!H33</f>
        <v>0</v>
      </c>
      <c r="K33" s="63">
        <f>'LISTE A'!L33+'LISTE B'!I33</f>
        <v>0</v>
      </c>
      <c r="L33" s="64">
        <f>'LISTE A'!M33+'LISTE B'!J33</f>
        <v>0</v>
      </c>
      <c r="M33" s="66"/>
      <c r="N33" s="62">
        <f t="shared" si="2"/>
        <v>3</v>
      </c>
      <c r="O33" s="59">
        <f t="shared" si="3"/>
        <v>1</v>
      </c>
      <c r="P33" s="69">
        <f t="shared" si="4"/>
        <v>1</v>
      </c>
      <c r="Q33" s="69">
        <f t="shared" si="5"/>
        <v>1</v>
      </c>
      <c r="R33" s="70">
        <f t="shared" si="6"/>
        <v>1</v>
      </c>
      <c r="S33" s="71">
        <f t="shared" si="7"/>
        <v>0.33333333333333331</v>
      </c>
    </row>
    <row r="34" spans="1:19" s="112" customFormat="1" ht="18.75" x14ac:dyDescent="0.3">
      <c r="A34" s="60">
        <v>41</v>
      </c>
      <c r="B34" s="61" t="s">
        <v>32</v>
      </c>
      <c r="C34" s="62">
        <v>112</v>
      </c>
      <c r="D34" s="59">
        <f>'LISTE A'!D34+'LISTE B'!D34</f>
        <v>88</v>
      </c>
      <c r="E34" s="63">
        <f>'LISTE A'!E34+'LISTE B'!E34</f>
        <v>86</v>
      </c>
      <c r="F34" s="64">
        <f>'LISTE A'!F34+'LISTE B'!E34</f>
        <v>82</v>
      </c>
      <c r="G34" s="66">
        <f t="shared" si="8"/>
        <v>0.97727272727272729</v>
      </c>
      <c r="H34" s="67">
        <f t="shared" si="1"/>
        <v>0.7321428571428571</v>
      </c>
      <c r="I34" s="68">
        <f>'LISTE A'!J34</f>
        <v>30</v>
      </c>
      <c r="J34" s="59">
        <f>'LISTE A'!K34+'LISTE B'!H34</f>
        <v>325</v>
      </c>
      <c r="K34" s="63">
        <f>'LISTE A'!L34+'LISTE B'!I34</f>
        <v>177</v>
      </c>
      <c r="L34" s="64">
        <f>'LISTE A'!M34+'LISTE B'!J34</f>
        <v>32</v>
      </c>
      <c r="M34" s="66">
        <f>K34/J34</f>
        <v>0.54461538461538461</v>
      </c>
      <c r="N34" s="62">
        <f t="shared" si="2"/>
        <v>142</v>
      </c>
      <c r="O34" s="59">
        <f t="shared" si="3"/>
        <v>413</v>
      </c>
      <c r="P34" s="69">
        <f t="shared" si="4"/>
        <v>263</v>
      </c>
      <c r="Q34" s="69">
        <f t="shared" si="5"/>
        <v>114</v>
      </c>
      <c r="R34" s="70">
        <f t="shared" si="6"/>
        <v>0.63680387409200967</v>
      </c>
      <c r="S34" s="71">
        <f t="shared" si="7"/>
        <v>0.80281690140845074</v>
      </c>
    </row>
    <row r="35" spans="1:19" ht="18.75" x14ac:dyDescent="0.25">
      <c r="A35" s="60">
        <v>43</v>
      </c>
      <c r="B35" s="61" t="s">
        <v>33</v>
      </c>
      <c r="C35" s="62">
        <v>10</v>
      </c>
      <c r="D35" s="59">
        <f>'LISTE A'!D35+'LISTE B'!D35</f>
        <v>3</v>
      </c>
      <c r="E35" s="63">
        <f>'LISTE A'!E35+'LISTE B'!E35</f>
        <v>3</v>
      </c>
      <c r="F35" s="64">
        <f>'LISTE A'!F35+'LISTE B'!E35</f>
        <v>1</v>
      </c>
      <c r="G35" s="66">
        <f t="shared" si="8"/>
        <v>1</v>
      </c>
      <c r="H35" s="67">
        <f t="shared" ref="H35:H54" si="9">F35/C35</f>
        <v>0.1</v>
      </c>
      <c r="I35" s="68">
        <f>'LISTE A'!J35</f>
        <v>0</v>
      </c>
      <c r="J35" s="59">
        <f>'LISTE A'!K35+'LISTE B'!H35</f>
        <v>0</v>
      </c>
      <c r="K35" s="63">
        <f>'LISTE A'!L35+'LISTE B'!I35</f>
        <v>0</v>
      </c>
      <c r="L35" s="64">
        <f>'LISTE A'!M35+'LISTE B'!J35</f>
        <v>0</v>
      </c>
      <c r="M35" s="66"/>
      <c r="N35" s="162">
        <f t="shared" ref="N35:N53" si="10">C35+I35</f>
        <v>10</v>
      </c>
      <c r="O35" s="163">
        <f t="shared" ref="O35:O53" si="11">D35+J35</f>
        <v>3</v>
      </c>
      <c r="P35" s="164">
        <f t="shared" ref="P35:P53" si="12">E35+K35</f>
        <v>3</v>
      </c>
      <c r="Q35" s="164">
        <f t="shared" ref="Q35:Q54" si="13">L35+F35</f>
        <v>1</v>
      </c>
      <c r="R35" s="165">
        <f t="shared" si="6"/>
        <v>1</v>
      </c>
      <c r="S35" s="166">
        <f t="shared" si="7"/>
        <v>0.1</v>
      </c>
    </row>
    <row r="36" spans="1:19" s="123" customFormat="1" ht="15.75" x14ac:dyDescent="0.25">
      <c r="A36" s="124">
        <v>44</v>
      </c>
      <c r="B36" s="201" t="s">
        <v>34</v>
      </c>
      <c r="C36" s="125">
        <v>32</v>
      </c>
      <c r="D36" s="126">
        <f>'LISTE A'!D36+'LISTE B'!D36</f>
        <v>24</v>
      </c>
      <c r="E36" s="127">
        <f>'LISTE A'!E36+'LISTE B'!E36</f>
        <v>22</v>
      </c>
      <c r="F36" s="128">
        <f>'LISTE A'!F36+'LISTE B'!E36</f>
        <v>22</v>
      </c>
      <c r="G36" s="129">
        <f t="shared" si="8"/>
        <v>0.91666666666666663</v>
      </c>
      <c r="H36" s="202">
        <f t="shared" si="9"/>
        <v>0.6875</v>
      </c>
      <c r="I36" s="130">
        <f>'LISTE A'!J36</f>
        <v>10</v>
      </c>
      <c r="J36" s="126">
        <f>'LISTE A'!K36+'LISTE B'!H36</f>
        <v>65</v>
      </c>
      <c r="K36" s="127">
        <f>'LISTE A'!L36+'LISTE B'!I36</f>
        <v>38</v>
      </c>
      <c r="L36" s="128">
        <f>'LISTE A'!M36+'LISTE B'!J36</f>
        <v>10</v>
      </c>
      <c r="M36" s="129">
        <f>K36/J36</f>
        <v>0.58461538461538465</v>
      </c>
      <c r="N36" s="125">
        <f t="shared" si="10"/>
        <v>42</v>
      </c>
      <c r="O36" s="126">
        <f t="shared" si="11"/>
        <v>89</v>
      </c>
      <c r="P36" s="131">
        <f t="shared" si="12"/>
        <v>60</v>
      </c>
      <c r="Q36" s="131">
        <f t="shared" si="13"/>
        <v>32</v>
      </c>
      <c r="R36" s="132">
        <f t="shared" si="6"/>
        <v>0.6741573033707865</v>
      </c>
      <c r="S36" s="133">
        <f t="shared" si="7"/>
        <v>0.76190476190476186</v>
      </c>
    </row>
    <row r="37" spans="1:19" s="123" customFormat="1" ht="15.75" x14ac:dyDescent="0.25">
      <c r="A37" s="124">
        <v>45</v>
      </c>
      <c r="B37" s="201" t="s">
        <v>35</v>
      </c>
      <c r="C37" s="125">
        <v>21</v>
      </c>
      <c r="D37" s="126">
        <f>'LISTE A'!D37+'LISTE B'!D37</f>
        <v>7</v>
      </c>
      <c r="E37" s="127">
        <f>'LISTE A'!E37+'LISTE B'!E37</f>
        <v>7</v>
      </c>
      <c r="F37" s="128">
        <f>'LISTE A'!F37+'LISTE B'!E37</f>
        <v>7</v>
      </c>
      <c r="G37" s="129">
        <f t="shared" si="8"/>
        <v>1</v>
      </c>
      <c r="H37" s="202">
        <f t="shared" si="9"/>
        <v>0.33333333333333331</v>
      </c>
      <c r="I37" s="130">
        <f>'LISTE A'!J37</f>
        <v>0</v>
      </c>
      <c r="J37" s="126">
        <f>'LISTE A'!K37+'LISTE B'!H37</f>
        <v>0</v>
      </c>
      <c r="K37" s="127">
        <f>'LISTE A'!L37+'LISTE B'!I37</f>
        <v>0</v>
      </c>
      <c r="L37" s="128">
        <f>'LISTE A'!M37+'LISTE B'!J37</f>
        <v>0</v>
      </c>
      <c r="M37" s="129"/>
      <c r="N37" s="203">
        <f t="shared" si="10"/>
        <v>21</v>
      </c>
      <c r="O37" s="175">
        <f t="shared" si="11"/>
        <v>7</v>
      </c>
      <c r="P37" s="204">
        <f t="shared" si="12"/>
        <v>7</v>
      </c>
      <c r="Q37" s="204">
        <f t="shared" si="13"/>
        <v>7</v>
      </c>
      <c r="R37" s="205">
        <f t="shared" si="6"/>
        <v>1</v>
      </c>
      <c r="S37" s="206">
        <f t="shared" si="7"/>
        <v>0.33333333333333331</v>
      </c>
    </row>
    <row r="38" spans="1:19" ht="18.75" x14ac:dyDescent="0.25">
      <c r="A38" s="60">
        <v>47</v>
      </c>
      <c r="B38" s="61" t="s">
        <v>36</v>
      </c>
      <c r="C38" s="62">
        <v>46</v>
      </c>
      <c r="D38" s="59">
        <f>'LISTE A'!D38+'LISTE B'!D38</f>
        <v>30</v>
      </c>
      <c r="E38" s="63">
        <f>'LISTE A'!E38+'LISTE B'!E38</f>
        <v>24</v>
      </c>
      <c r="F38" s="64">
        <f>'LISTE A'!F38+'LISTE B'!E38</f>
        <v>12</v>
      </c>
      <c r="G38" s="66">
        <f t="shared" si="8"/>
        <v>0.8</v>
      </c>
      <c r="H38" s="67">
        <f t="shared" si="9"/>
        <v>0.2608695652173913</v>
      </c>
      <c r="I38" s="68">
        <f>'LISTE A'!J38</f>
        <v>0</v>
      </c>
      <c r="J38" s="59">
        <f>'LISTE A'!K38+'LISTE B'!H38</f>
        <v>0</v>
      </c>
      <c r="K38" s="63">
        <f>'LISTE A'!L38+'LISTE B'!I38</f>
        <v>0</v>
      </c>
      <c r="L38" s="64">
        <f>'LISTE A'!M38+'LISTE B'!J38</f>
        <v>0</v>
      </c>
      <c r="M38" s="66"/>
      <c r="N38" s="162">
        <f t="shared" si="10"/>
        <v>46</v>
      </c>
      <c r="O38" s="163">
        <f t="shared" si="11"/>
        <v>30</v>
      </c>
      <c r="P38" s="164">
        <f t="shared" si="12"/>
        <v>24</v>
      </c>
      <c r="Q38" s="164">
        <f t="shared" si="13"/>
        <v>12</v>
      </c>
      <c r="R38" s="165">
        <f t="shared" si="6"/>
        <v>0.8</v>
      </c>
      <c r="S38" s="166">
        <f t="shared" si="7"/>
        <v>0.2608695652173913</v>
      </c>
    </row>
    <row r="39" spans="1:19" s="112" customFormat="1" ht="18.75" x14ac:dyDescent="0.3">
      <c r="A39" s="60">
        <v>53</v>
      </c>
      <c r="B39" s="61" t="s">
        <v>37</v>
      </c>
      <c r="C39" s="62">
        <v>76</v>
      </c>
      <c r="D39" s="59">
        <f>'LISTE A'!D39+'LISTE B'!D39</f>
        <v>85</v>
      </c>
      <c r="E39" s="63">
        <f>'LISTE A'!E39+'LISTE B'!E39</f>
        <v>70</v>
      </c>
      <c r="F39" s="64">
        <f>'LISTE A'!F39+'LISTE B'!E39</f>
        <v>36</v>
      </c>
      <c r="G39" s="66">
        <f t="shared" si="8"/>
        <v>0.82352941176470584</v>
      </c>
      <c r="H39" s="67">
        <f t="shared" si="9"/>
        <v>0.47368421052631576</v>
      </c>
      <c r="I39" s="68">
        <f>'LISTE A'!J39</f>
        <v>0</v>
      </c>
      <c r="J39" s="59">
        <f>'LISTE A'!K39+'LISTE B'!H39</f>
        <v>0</v>
      </c>
      <c r="K39" s="63">
        <f>'LISTE A'!L39+'LISTE B'!I39</f>
        <v>0</v>
      </c>
      <c r="L39" s="64">
        <f>'LISTE A'!M39+'LISTE B'!J39</f>
        <v>0</v>
      </c>
      <c r="M39" s="66"/>
      <c r="N39" s="62">
        <f t="shared" si="10"/>
        <v>76</v>
      </c>
      <c r="O39" s="59">
        <f t="shared" si="11"/>
        <v>85</v>
      </c>
      <c r="P39" s="69">
        <f t="shared" si="12"/>
        <v>70</v>
      </c>
      <c r="Q39" s="69">
        <f t="shared" si="13"/>
        <v>36</v>
      </c>
      <c r="R39" s="70">
        <f t="shared" si="6"/>
        <v>0.82352941176470584</v>
      </c>
      <c r="S39" s="71">
        <f t="shared" si="7"/>
        <v>0.47368421052631576</v>
      </c>
    </row>
    <row r="40" spans="1:19" s="123" customFormat="1" ht="18.75" x14ac:dyDescent="0.25">
      <c r="A40" s="60">
        <v>56</v>
      </c>
      <c r="B40" s="61" t="s">
        <v>38</v>
      </c>
      <c r="C40" s="62">
        <v>9</v>
      </c>
      <c r="D40" s="59">
        <f>'LISTE A'!D40+'LISTE B'!D40</f>
        <v>6</v>
      </c>
      <c r="E40" s="63">
        <f>'LISTE A'!E40+'LISTE B'!E40</f>
        <v>6</v>
      </c>
      <c r="F40" s="64">
        <f>'LISTE A'!F40+'LISTE B'!E40</f>
        <v>6</v>
      </c>
      <c r="G40" s="66">
        <f t="shared" si="8"/>
        <v>1</v>
      </c>
      <c r="H40" s="67">
        <f t="shared" si="9"/>
        <v>0.66666666666666663</v>
      </c>
      <c r="I40" s="68">
        <f>'LISTE A'!J40</f>
        <v>0</v>
      </c>
      <c r="J40" s="59">
        <f>'LISTE A'!K40+'LISTE B'!H40</f>
        <v>0</v>
      </c>
      <c r="K40" s="63">
        <f>'LISTE A'!L40+'LISTE B'!I40</f>
        <v>0</v>
      </c>
      <c r="L40" s="64">
        <f>'LISTE A'!M40+'LISTE B'!J40</f>
        <v>0</v>
      </c>
      <c r="M40" s="66"/>
      <c r="N40" s="162">
        <f t="shared" si="10"/>
        <v>9</v>
      </c>
      <c r="O40" s="163">
        <f t="shared" si="11"/>
        <v>6</v>
      </c>
      <c r="P40" s="164">
        <f t="shared" si="12"/>
        <v>6</v>
      </c>
      <c r="Q40" s="164">
        <f t="shared" si="13"/>
        <v>6</v>
      </c>
      <c r="R40" s="165">
        <f t="shared" si="6"/>
        <v>1</v>
      </c>
      <c r="S40" s="166">
        <f t="shared" si="7"/>
        <v>0.66666666666666663</v>
      </c>
    </row>
    <row r="41" spans="1:19" ht="18.75" x14ac:dyDescent="0.25">
      <c r="A41" s="60">
        <v>58</v>
      </c>
      <c r="B41" s="61" t="s">
        <v>39</v>
      </c>
      <c r="C41" s="62">
        <v>17</v>
      </c>
      <c r="D41" s="59">
        <f>'LISTE A'!D41+'LISTE B'!D41</f>
        <v>10</v>
      </c>
      <c r="E41" s="63">
        <f>'LISTE A'!E41+'LISTE B'!E41</f>
        <v>9</v>
      </c>
      <c r="F41" s="64">
        <f>'LISTE A'!F41+'LISTE B'!E41</f>
        <v>3</v>
      </c>
      <c r="G41" s="66">
        <f t="shared" si="8"/>
        <v>0.9</v>
      </c>
      <c r="H41" s="67">
        <f t="shared" si="9"/>
        <v>0.17647058823529413</v>
      </c>
      <c r="I41" s="68">
        <f>'LISTE A'!J41</f>
        <v>0</v>
      </c>
      <c r="J41" s="59">
        <f>'LISTE A'!K41+'LISTE B'!H41</f>
        <v>0</v>
      </c>
      <c r="K41" s="63">
        <f>'LISTE A'!L41+'LISTE B'!I41</f>
        <v>0</v>
      </c>
      <c r="L41" s="64">
        <f>'LISTE A'!M41+'LISTE B'!J41</f>
        <v>0</v>
      </c>
      <c r="M41" s="66"/>
      <c r="N41" s="162">
        <f t="shared" si="10"/>
        <v>17</v>
      </c>
      <c r="O41" s="163">
        <f t="shared" si="11"/>
        <v>10</v>
      </c>
      <c r="P41" s="164">
        <f t="shared" si="12"/>
        <v>9</v>
      </c>
      <c r="Q41" s="164">
        <f t="shared" si="13"/>
        <v>3</v>
      </c>
      <c r="R41" s="165">
        <f t="shared" si="6"/>
        <v>0.9</v>
      </c>
      <c r="S41" s="166">
        <f t="shared" si="7"/>
        <v>0.17647058823529413</v>
      </c>
    </row>
    <row r="42" spans="1:19" s="72" customFormat="1" ht="21" customHeight="1" x14ac:dyDescent="0.3">
      <c r="A42" s="60">
        <v>60</v>
      </c>
      <c r="B42" s="61" t="s">
        <v>40</v>
      </c>
      <c r="C42" s="62">
        <v>82</v>
      </c>
      <c r="D42" s="59">
        <f>'LISTE A'!D42+'LISTE B'!D42</f>
        <v>57</v>
      </c>
      <c r="E42" s="63">
        <f>'LISTE A'!E42+'LISTE B'!E42</f>
        <v>47</v>
      </c>
      <c r="F42" s="64">
        <f>'LISTE A'!F42+'LISTE B'!E42</f>
        <v>41</v>
      </c>
      <c r="G42" s="66">
        <f t="shared" si="8"/>
        <v>0.82456140350877194</v>
      </c>
      <c r="H42" s="67">
        <f t="shared" si="9"/>
        <v>0.5</v>
      </c>
      <c r="I42" s="68">
        <f>'LISTE A'!J42</f>
        <v>0</v>
      </c>
      <c r="J42" s="59">
        <f>'LISTE A'!K42+'LISTE B'!H42</f>
        <v>0</v>
      </c>
      <c r="K42" s="63">
        <f>'LISTE A'!L42+'LISTE B'!I42</f>
        <v>0</v>
      </c>
      <c r="L42" s="64">
        <f>'LISTE A'!M42+'LISTE B'!J42</f>
        <v>0</v>
      </c>
      <c r="M42" s="66"/>
      <c r="N42" s="62">
        <f t="shared" si="10"/>
        <v>82</v>
      </c>
      <c r="O42" s="59">
        <f t="shared" si="11"/>
        <v>57</v>
      </c>
      <c r="P42" s="69">
        <f t="shared" si="12"/>
        <v>47</v>
      </c>
      <c r="Q42" s="69">
        <f t="shared" si="13"/>
        <v>41</v>
      </c>
      <c r="R42" s="70">
        <f t="shared" si="6"/>
        <v>0.82456140350877194</v>
      </c>
      <c r="S42" s="71">
        <f t="shared" si="7"/>
        <v>0.5</v>
      </c>
    </row>
    <row r="43" spans="1:19" ht="18.75" x14ac:dyDescent="0.25">
      <c r="A43" s="60">
        <v>71</v>
      </c>
      <c r="B43" s="61" t="s">
        <v>41</v>
      </c>
      <c r="C43" s="62">
        <v>1354</v>
      </c>
      <c r="D43" s="59">
        <f>'LISTE A'!D43+'LISTE B'!D43</f>
        <v>498</v>
      </c>
      <c r="E43" s="63">
        <f>'LISTE A'!E43+'LISTE B'!E43</f>
        <v>383</v>
      </c>
      <c r="F43" s="64">
        <f>'LISTE A'!F43+'LISTE B'!E43</f>
        <v>257</v>
      </c>
      <c r="G43" s="66">
        <f t="shared" si="8"/>
        <v>0.76907630522088355</v>
      </c>
      <c r="H43" s="67">
        <f t="shared" si="9"/>
        <v>0.18980797636632202</v>
      </c>
      <c r="I43" s="68">
        <f>'LISTE A'!J43</f>
        <v>80</v>
      </c>
      <c r="J43" s="59">
        <f>'LISTE A'!K43+'LISTE B'!H43</f>
        <v>3811</v>
      </c>
      <c r="K43" s="63">
        <f>'LISTE A'!L43+'LISTE B'!I43</f>
        <v>1585</v>
      </c>
      <c r="L43" s="64">
        <f>'LISTE A'!M43+'LISTE B'!J43</f>
        <v>89</v>
      </c>
      <c r="M43" s="66">
        <f>K43/J43</f>
        <v>0.41590133823143532</v>
      </c>
      <c r="N43" s="62">
        <f t="shared" si="10"/>
        <v>1434</v>
      </c>
      <c r="O43" s="59">
        <f t="shared" si="11"/>
        <v>4309</v>
      </c>
      <c r="P43" s="69">
        <f t="shared" si="12"/>
        <v>1968</v>
      </c>
      <c r="Q43" s="69">
        <f t="shared" si="13"/>
        <v>346</v>
      </c>
      <c r="R43" s="70">
        <f t="shared" si="6"/>
        <v>0.45671849617080529</v>
      </c>
      <c r="S43" s="71">
        <f t="shared" si="7"/>
        <v>0.2412831241283124</v>
      </c>
    </row>
    <row r="44" spans="1:19" s="72" customFormat="1" ht="21" customHeight="1" x14ac:dyDescent="0.3">
      <c r="A44" s="60">
        <v>72</v>
      </c>
      <c r="B44" s="61" t="s">
        <v>42</v>
      </c>
      <c r="C44" s="62">
        <v>60</v>
      </c>
      <c r="D44" s="59">
        <f>'LISTE A'!D44+'LISTE B'!D44</f>
        <v>32</v>
      </c>
      <c r="E44" s="63">
        <f>'LISTE A'!E44+'LISTE B'!E44</f>
        <v>29</v>
      </c>
      <c r="F44" s="64">
        <f>'LISTE A'!F44+'LISTE B'!E44</f>
        <v>27</v>
      </c>
      <c r="G44" s="66">
        <f t="shared" si="8"/>
        <v>0.90625</v>
      </c>
      <c r="H44" s="67">
        <f t="shared" si="9"/>
        <v>0.45</v>
      </c>
      <c r="I44" s="68">
        <f>'LISTE A'!J44</f>
        <v>0</v>
      </c>
      <c r="J44" s="59">
        <f>'LISTE A'!K44+'LISTE B'!H44</f>
        <v>0</v>
      </c>
      <c r="K44" s="63">
        <f>'LISTE A'!L44+'LISTE B'!I44</f>
        <v>0</v>
      </c>
      <c r="L44" s="64">
        <f>'LISTE A'!M44+'LISTE B'!J44</f>
        <v>0</v>
      </c>
      <c r="M44" s="66"/>
      <c r="N44" s="62">
        <f t="shared" si="10"/>
        <v>60</v>
      </c>
      <c r="O44" s="59">
        <f t="shared" si="11"/>
        <v>32</v>
      </c>
      <c r="P44" s="69">
        <f t="shared" si="12"/>
        <v>29</v>
      </c>
      <c r="Q44" s="69">
        <f t="shared" si="13"/>
        <v>27</v>
      </c>
      <c r="R44" s="70">
        <f t="shared" si="6"/>
        <v>0.90625</v>
      </c>
      <c r="S44" s="71">
        <f t="shared" si="7"/>
        <v>0.45</v>
      </c>
    </row>
    <row r="45" spans="1:19" ht="15.75" x14ac:dyDescent="0.25">
      <c r="A45" s="261"/>
      <c r="B45" s="258" t="s">
        <v>58</v>
      </c>
      <c r="C45" s="259">
        <v>1</v>
      </c>
      <c r="D45" s="260">
        <f>'LISTE A'!D45+'LISTE B'!D45</f>
        <v>0</v>
      </c>
      <c r="E45" s="117">
        <f>'LISTE A'!E45+'LISTE B'!E45</f>
        <v>0</v>
      </c>
      <c r="F45" s="118">
        <f>'LISTE A'!F45+'LISTE B'!E45</f>
        <v>0</v>
      </c>
      <c r="G45" s="120"/>
      <c r="H45" s="168">
        <f t="shared" si="9"/>
        <v>0</v>
      </c>
      <c r="I45" s="169">
        <f>'LISTE A'!J45</f>
        <v>0</v>
      </c>
      <c r="J45" s="170">
        <f>'LISTE A'!K45+'LISTE B'!H45</f>
        <v>0</v>
      </c>
      <c r="K45" s="171">
        <f>'LISTE A'!L45+'LISTE B'!I45</f>
        <v>0</v>
      </c>
      <c r="L45" s="172">
        <f>'LISTE A'!M45+'LISTE B'!J45</f>
        <v>0</v>
      </c>
      <c r="M45" s="173"/>
      <c r="N45" s="174">
        <f t="shared" si="10"/>
        <v>1</v>
      </c>
      <c r="O45" s="175">
        <f t="shared" si="11"/>
        <v>0</v>
      </c>
      <c r="P45" s="176">
        <f t="shared" si="12"/>
        <v>0</v>
      </c>
      <c r="Q45" s="176">
        <f t="shared" si="13"/>
        <v>0</v>
      </c>
      <c r="R45" s="177"/>
      <c r="S45" s="178">
        <f t="shared" si="7"/>
        <v>0</v>
      </c>
    </row>
    <row r="46" spans="1:19" s="72" customFormat="1" ht="21" customHeight="1" x14ac:dyDescent="0.3">
      <c r="A46" s="60">
        <v>73</v>
      </c>
      <c r="B46" s="61" t="s">
        <v>43</v>
      </c>
      <c r="C46" s="62">
        <v>10</v>
      </c>
      <c r="D46" s="59">
        <f>'LISTE A'!D46+'LISTE B'!D46</f>
        <v>2</v>
      </c>
      <c r="E46" s="63">
        <f>'LISTE A'!E46+'LISTE B'!E46</f>
        <v>2</v>
      </c>
      <c r="F46" s="64">
        <f>'LISTE A'!F46+'LISTE B'!E46</f>
        <v>2</v>
      </c>
      <c r="G46" s="66">
        <f t="shared" ref="G46:G51" si="14">E46/D46</f>
        <v>1</v>
      </c>
      <c r="H46" s="67">
        <f t="shared" si="9"/>
        <v>0.2</v>
      </c>
      <c r="I46" s="68">
        <f>'LISTE A'!J46</f>
        <v>0</v>
      </c>
      <c r="J46" s="59">
        <f>'LISTE A'!K46+'LISTE B'!H46</f>
        <v>0</v>
      </c>
      <c r="K46" s="63">
        <f>'LISTE A'!L46+'LISTE B'!I46</f>
        <v>0</v>
      </c>
      <c r="L46" s="64">
        <f>'LISTE A'!M46+'LISTE B'!J46</f>
        <v>0</v>
      </c>
      <c r="M46" s="66"/>
      <c r="N46" s="62">
        <f t="shared" si="10"/>
        <v>10</v>
      </c>
      <c r="O46" s="59">
        <f t="shared" si="11"/>
        <v>2</v>
      </c>
      <c r="P46" s="69">
        <f t="shared" si="12"/>
        <v>2</v>
      </c>
      <c r="Q46" s="69">
        <f t="shared" si="13"/>
        <v>2</v>
      </c>
      <c r="R46" s="70">
        <f t="shared" si="6"/>
        <v>1</v>
      </c>
      <c r="S46" s="71">
        <f t="shared" si="7"/>
        <v>0.2</v>
      </c>
    </row>
    <row r="47" spans="1:19" ht="18.75" x14ac:dyDescent="0.25">
      <c r="A47" s="60">
        <v>74</v>
      </c>
      <c r="B47" s="61" t="s">
        <v>44</v>
      </c>
      <c r="C47" s="62">
        <v>135</v>
      </c>
      <c r="D47" s="59">
        <f>'LISTE A'!D47+'LISTE B'!D47</f>
        <v>92</v>
      </c>
      <c r="E47" s="63">
        <f>'LISTE A'!E47+'LISTE B'!E47</f>
        <v>69</v>
      </c>
      <c r="F47" s="64">
        <f>'LISTE A'!F47+'LISTE B'!E47</f>
        <v>64</v>
      </c>
      <c r="G47" s="66">
        <f t="shared" si="14"/>
        <v>0.75</v>
      </c>
      <c r="H47" s="67">
        <f t="shared" si="9"/>
        <v>0.47407407407407409</v>
      </c>
      <c r="I47" s="68">
        <f>'LISTE A'!J47</f>
        <v>80</v>
      </c>
      <c r="J47" s="59">
        <f>'LISTE A'!K47+'LISTE B'!H47</f>
        <v>219</v>
      </c>
      <c r="K47" s="63">
        <f>'LISTE A'!L47+'LISTE B'!I47</f>
        <v>118</v>
      </c>
      <c r="L47" s="64">
        <f>'LISTE A'!M47+'LISTE B'!J47</f>
        <v>68</v>
      </c>
      <c r="M47" s="66">
        <f>K47/J47</f>
        <v>0.53881278538812782</v>
      </c>
      <c r="N47" s="162">
        <f t="shared" si="10"/>
        <v>215</v>
      </c>
      <c r="O47" s="163">
        <f t="shared" si="11"/>
        <v>311</v>
      </c>
      <c r="P47" s="164">
        <f t="shared" si="12"/>
        <v>187</v>
      </c>
      <c r="Q47" s="164">
        <f t="shared" si="13"/>
        <v>132</v>
      </c>
      <c r="R47" s="165">
        <f t="shared" si="6"/>
        <v>0.6012861736334405</v>
      </c>
      <c r="S47" s="166">
        <f t="shared" si="7"/>
        <v>0.61395348837209307</v>
      </c>
    </row>
    <row r="48" spans="1:19" ht="18.75" x14ac:dyDescent="0.25">
      <c r="A48" s="222">
        <v>75</v>
      </c>
      <c r="B48" s="223" t="s">
        <v>45</v>
      </c>
      <c r="C48" s="224">
        <v>85</v>
      </c>
      <c r="D48" s="225">
        <f>'LISTE A'!D48+'LISTE B'!D48</f>
        <v>44</v>
      </c>
      <c r="E48" s="226">
        <f>'LISTE A'!E48+'LISTE B'!E48</f>
        <v>28</v>
      </c>
      <c r="F48" s="227">
        <f>'LISTE A'!F48+'LISTE B'!E48</f>
        <v>8</v>
      </c>
      <c r="G48" s="229">
        <f t="shared" si="14"/>
        <v>0.63636363636363635</v>
      </c>
      <c r="H48" s="230">
        <f t="shared" si="9"/>
        <v>9.4117647058823528E-2</v>
      </c>
      <c r="I48" s="231">
        <f>'LISTE A'!J48</f>
        <v>0</v>
      </c>
      <c r="J48" s="225">
        <f>'LISTE A'!K48+'LISTE B'!H48</f>
        <v>0</v>
      </c>
      <c r="K48" s="226">
        <f>'LISTE A'!L48+'LISTE B'!I48</f>
        <v>0</v>
      </c>
      <c r="L48" s="227">
        <f>'LISTE A'!M48+'LISTE B'!J48</f>
        <v>0</v>
      </c>
      <c r="M48" s="229"/>
      <c r="N48" s="224">
        <f t="shared" si="10"/>
        <v>85</v>
      </c>
      <c r="O48" s="225">
        <f t="shared" si="11"/>
        <v>44</v>
      </c>
      <c r="P48" s="232">
        <f t="shared" si="12"/>
        <v>28</v>
      </c>
      <c r="Q48" s="232">
        <f t="shared" si="13"/>
        <v>8</v>
      </c>
      <c r="R48" s="233">
        <f t="shared" si="6"/>
        <v>0.63636363636363635</v>
      </c>
      <c r="S48" s="234">
        <f t="shared" si="7"/>
        <v>9.4117647058823528E-2</v>
      </c>
    </row>
    <row r="49" spans="1:19" ht="15.75" x14ac:dyDescent="0.25">
      <c r="A49" s="124">
        <v>76</v>
      </c>
      <c r="B49" s="201" t="s">
        <v>46</v>
      </c>
      <c r="C49" s="125">
        <v>410</v>
      </c>
      <c r="D49" s="126">
        <f>'LISTE A'!D49+'LISTE B'!D49</f>
        <v>191</v>
      </c>
      <c r="E49" s="127">
        <f>'LISTE A'!E49+'LISTE B'!E49</f>
        <v>152</v>
      </c>
      <c r="F49" s="128">
        <f>'LISTE A'!F49+'LISTE B'!E49</f>
        <v>112</v>
      </c>
      <c r="G49" s="129">
        <f t="shared" si="14"/>
        <v>0.79581151832460728</v>
      </c>
      <c r="H49" s="202">
        <f t="shared" si="9"/>
        <v>0.27317073170731709</v>
      </c>
      <c r="I49" s="130">
        <f>'LISTE A'!J49</f>
        <v>30</v>
      </c>
      <c r="J49" s="126">
        <f>'LISTE A'!K49+'LISTE B'!H49</f>
        <v>1802</v>
      </c>
      <c r="K49" s="127">
        <f>'LISTE A'!L49+'LISTE B'!I49</f>
        <v>807</v>
      </c>
      <c r="L49" s="128">
        <f>'LISTE A'!M49+'LISTE B'!J49</f>
        <v>30</v>
      </c>
      <c r="M49" s="129">
        <f>K49/J49</f>
        <v>0.44783573806881244</v>
      </c>
      <c r="N49" s="125">
        <f t="shared" si="10"/>
        <v>440</v>
      </c>
      <c r="O49" s="126">
        <f t="shared" si="11"/>
        <v>1993</v>
      </c>
      <c r="P49" s="131">
        <f t="shared" si="12"/>
        <v>959</v>
      </c>
      <c r="Q49" s="131">
        <f t="shared" si="13"/>
        <v>142</v>
      </c>
      <c r="R49" s="132">
        <f t="shared" si="6"/>
        <v>0.48118414450577018</v>
      </c>
      <c r="S49" s="133">
        <f t="shared" si="7"/>
        <v>0.32272727272727275</v>
      </c>
    </row>
    <row r="50" spans="1:19" s="112" customFormat="1" ht="21" customHeight="1" x14ac:dyDescent="0.3">
      <c r="A50" s="60">
        <v>77</v>
      </c>
      <c r="B50" s="61" t="s">
        <v>47</v>
      </c>
      <c r="C50" s="62">
        <v>415</v>
      </c>
      <c r="D50" s="59">
        <f>'LISTE A'!D50+'LISTE B'!D50</f>
        <v>219</v>
      </c>
      <c r="E50" s="63">
        <f>'LISTE A'!E50+'LISTE B'!E50</f>
        <v>204</v>
      </c>
      <c r="F50" s="64">
        <f>'LISTE A'!F50+'LISTE B'!E50</f>
        <v>119</v>
      </c>
      <c r="G50" s="66">
        <f t="shared" si="14"/>
        <v>0.93150684931506844</v>
      </c>
      <c r="H50" s="67">
        <f t="shared" si="9"/>
        <v>0.28674698795180725</v>
      </c>
      <c r="I50" s="68">
        <f>'LISTE A'!J50</f>
        <v>66</v>
      </c>
      <c r="J50" s="59">
        <f>'LISTE A'!K50+'LISTE B'!H50</f>
        <v>935</v>
      </c>
      <c r="K50" s="63">
        <f>'LISTE A'!L50+'LISTE B'!I50</f>
        <v>518</v>
      </c>
      <c r="L50" s="64">
        <f>'LISTE A'!M50+'LISTE B'!J50</f>
        <v>71</v>
      </c>
      <c r="M50" s="66">
        <f>K50/J50</f>
        <v>0.55401069518716572</v>
      </c>
      <c r="N50" s="62">
        <f t="shared" si="10"/>
        <v>481</v>
      </c>
      <c r="O50" s="59">
        <f t="shared" si="11"/>
        <v>1154</v>
      </c>
      <c r="P50" s="69">
        <f t="shared" si="12"/>
        <v>722</v>
      </c>
      <c r="Q50" s="69">
        <f t="shared" si="13"/>
        <v>190</v>
      </c>
      <c r="R50" s="70">
        <f t="shared" si="6"/>
        <v>0.6256499133448874</v>
      </c>
      <c r="S50" s="71">
        <f t="shared" si="7"/>
        <v>0.39501039501039503</v>
      </c>
    </row>
    <row r="51" spans="1:19" ht="18.75" x14ac:dyDescent="0.25">
      <c r="A51" s="60">
        <v>78</v>
      </c>
      <c r="B51" s="61" t="s">
        <v>48</v>
      </c>
      <c r="C51" s="62">
        <v>5</v>
      </c>
      <c r="D51" s="59">
        <f>'LISTE A'!D51+'LISTE B'!D51</f>
        <v>4</v>
      </c>
      <c r="E51" s="63">
        <f>'LISTE A'!E51+'LISTE B'!E51</f>
        <v>3</v>
      </c>
      <c r="F51" s="64">
        <f>'LISTE A'!F51+'LISTE B'!E51</f>
        <v>2</v>
      </c>
      <c r="G51" s="66">
        <f t="shared" si="14"/>
        <v>0.75</v>
      </c>
      <c r="H51" s="67">
        <f t="shared" si="9"/>
        <v>0.4</v>
      </c>
      <c r="I51" s="68">
        <f>'LISTE A'!J51</f>
        <v>0</v>
      </c>
      <c r="J51" s="59">
        <f>'LISTE A'!K51+'LISTE B'!H51</f>
        <v>0</v>
      </c>
      <c r="K51" s="63">
        <f>'LISTE A'!L51+'LISTE B'!I51</f>
        <v>0</v>
      </c>
      <c r="L51" s="64">
        <f>'LISTE A'!M51+'LISTE B'!J51</f>
        <v>0</v>
      </c>
      <c r="M51" s="66"/>
      <c r="N51" s="162">
        <f t="shared" si="10"/>
        <v>5</v>
      </c>
      <c r="O51" s="163">
        <f t="shared" si="11"/>
        <v>4</v>
      </c>
      <c r="P51" s="164">
        <f t="shared" si="12"/>
        <v>3</v>
      </c>
      <c r="Q51" s="164">
        <f t="shared" si="13"/>
        <v>2</v>
      </c>
      <c r="R51" s="165">
        <f t="shared" si="6"/>
        <v>0.75</v>
      </c>
      <c r="S51" s="166">
        <f t="shared" si="7"/>
        <v>0.4</v>
      </c>
    </row>
    <row r="52" spans="1:19" ht="15.75" x14ac:dyDescent="0.25">
      <c r="A52" s="262">
        <v>81</v>
      </c>
      <c r="B52" s="263" t="s">
        <v>49</v>
      </c>
      <c r="C52" s="259">
        <v>5</v>
      </c>
      <c r="D52" s="260">
        <f>'LISTE A'!D52+'LISTE B'!D52</f>
        <v>0</v>
      </c>
      <c r="E52" s="264">
        <f>'LISTE A'!E52+'LISTE B'!E52</f>
        <v>0</v>
      </c>
      <c r="F52" s="265">
        <f>'LISTE A'!F52+'LISTE B'!E52</f>
        <v>0</v>
      </c>
      <c r="G52" s="266"/>
      <c r="H52" s="267">
        <f t="shared" si="9"/>
        <v>0</v>
      </c>
      <c r="I52" s="169">
        <f>'LISTE A'!J52</f>
        <v>0</v>
      </c>
      <c r="J52" s="170">
        <f>'LISTE A'!K52+'LISTE B'!H52</f>
        <v>0</v>
      </c>
      <c r="K52" s="171">
        <f>'LISTE A'!L52+'LISTE B'!I52</f>
        <v>0</v>
      </c>
      <c r="L52" s="172">
        <f>'LISTE A'!M52+'LISTE B'!J52</f>
        <v>0</v>
      </c>
      <c r="M52" s="173"/>
      <c r="N52" s="174">
        <f t="shared" si="10"/>
        <v>5</v>
      </c>
      <c r="O52" s="175">
        <f t="shared" si="11"/>
        <v>0</v>
      </c>
      <c r="P52" s="176">
        <f t="shared" si="12"/>
        <v>0</v>
      </c>
      <c r="Q52" s="176">
        <f t="shared" si="13"/>
        <v>0</v>
      </c>
      <c r="R52" s="177"/>
      <c r="S52" s="178">
        <f t="shared" si="7"/>
        <v>0</v>
      </c>
    </row>
    <row r="53" spans="1:19" ht="16.5" thickBot="1" x14ac:dyDescent="0.3">
      <c r="A53" s="268">
        <v>90</v>
      </c>
      <c r="B53" s="269" t="s">
        <v>50</v>
      </c>
      <c r="C53" s="270">
        <v>15</v>
      </c>
      <c r="D53" s="271">
        <f>'LISTE A'!D53+'LISTE B'!D53</f>
        <v>0</v>
      </c>
      <c r="E53" s="272">
        <f>'LISTE A'!E53+'LISTE B'!E53</f>
        <v>0</v>
      </c>
      <c r="F53" s="273">
        <f>'LISTE A'!F53+'LISTE B'!E53</f>
        <v>0</v>
      </c>
      <c r="G53" s="274"/>
      <c r="H53" s="275">
        <f t="shared" si="9"/>
        <v>0</v>
      </c>
      <c r="I53" s="276">
        <f>'LISTE A'!J53</f>
        <v>0</v>
      </c>
      <c r="J53" s="277">
        <f>'LISTE A'!K53+'LISTE B'!H53</f>
        <v>0</v>
      </c>
      <c r="K53" s="278">
        <f>'LISTE A'!L53+'LISTE B'!I53</f>
        <v>0</v>
      </c>
      <c r="L53" s="279">
        <f>'LISTE A'!M53+'LISTE B'!J53</f>
        <v>0</v>
      </c>
      <c r="M53" s="280"/>
      <c r="N53" s="281">
        <f t="shared" si="10"/>
        <v>15</v>
      </c>
      <c r="O53" s="282">
        <f t="shared" si="11"/>
        <v>0</v>
      </c>
      <c r="P53" s="283">
        <f t="shared" si="12"/>
        <v>0</v>
      </c>
      <c r="Q53" s="283">
        <f t="shared" si="13"/>
        <v>0</v>
      </c>
      <c r="R53" s="284"/>
      <c r="S53" s="285">
        <f t="shared" si="7"/>
        <v>0</v>
      </c>
    </row>
    <row r="54" spans="1:19" s="112" customFormat="1" ht="20.25" thickTop="1" thickBot="1" x14ac:dyDescent="0.35">
      <c r="A54" s="367" t="s">
        <v>57</v>
      </c>
      <c r="B54" s="368"/>
      <c r="C54" s="147">
        <f>SUM(C3:C53)</f>
        <v>4000</v>
      </c>
      <c r="D54" s="148">
        <f>SUM(D3:D53)</f>
        <v>2254</v>
      </c>
      <c r="E54" s="149">
        <f>SUM(E3:E53)</f>
        <v>1935</v>
      </c>
      <c r="F54" s="150">
        <f>SUM(F3:F53)</f>
        <v>1425</v>
      </c>
      <c r="G54" s="152">
        <f>E54/D54</f>
        <v>0.85847382431233366</v>
      </c>
      <c r="H54" s="153">
        <f t="shared" si="9"/>
        <v>0.35625000000000001</v>
      </c>
      <c r="I54" s="154">
        <f>SUM(I3:I53)</f>
        <v>440</v>
      </c>
      <c r="J54" s="148">
        <f>SUM(J3:J53)</f>
        <v>8639</v>
      </c>
      <c r="K54" s="149">
        <f>SUM(K3:K53)</f>
        <v>4040</v>
      </c>
      <c r="L54" s="150">
        <f>SUM(L3:L53)</f>
        <v>438</v>
      </c>
      <c r="M54" s="152">
        <f>K54/J54</f>
        <v>0.46764671837018174</v>
      </c>
      <c r="N54" s="147">
        <f>SUM(N3:N53)</f>
        <v>4440</v>
      </c>
      <c r="O54" s="148">
        <f>D54+J54</f>
        <v>10893</v>
      </c>
      <c r="P54" s="159">
        <f>E54+K54</f>
        <v>5975</v>
      </c>
      <c r="Q54" s="159">
        <f t="shared" si="13"/>
        <v>1863</v>
      </c>
      <c r="R54" s="160">
        <f t="shared" si="6"/>
        <v>0.54851739649316078</v>
      </c>
      <c r="S54" s="161">
        <f t="shared" si="7"/>
        <v>0.41959459459459458</v>
      </c>
    </row>
    <row r="56" spans="1:19" x14ac:dyDescent="0.25">
      <c r="J56" s="242">
        <f>J54+D54</f>
        <v>10893</v>
      </c>
    </row>
  </sheetData>
  <autoFilter ref="A2:S54" xr:uid="{CD82BE7F-5947-485A-9C3E-A57114B66230}"/>
  <mergeCells count="4">
    <mergeCell ref="C1:H1"/>
    <mergeCell ref="I1:M1"/>
    <mergeCell ref="N1:S1"/>
    <mergeCell ref="A54:B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LISTE A</vt:lpstr>
      <vt:lpstr>LISTE B</vt:lpstr>
      <vt:lpstr>TOTAL LISTE A + B </vt:lpstr>
      <vt:lpstr>'LISTE A'!Impression_des_titres</vt:lpstr>
      <vt:lpstr>'LISTE A'!Zone_d_impression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ETIENNE, Philippe (AGC-CNG)</dc:creator>
  <cp:lastModifiedBy>Eliane Cinosi</cp:lastModifiedBy>
  <cp:lastPrinted>2025-12-01T18:18:52Z</cp:lastPrinted>
  <dcterms:created xsi:type="dcterms:W3CDTF">2025-12-01T11:57:03Z</dcterms:created>
  <dcterms:modified xsi:type="dcterms:W3CDTF">2026-04-07T09:57:54Z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2025-12-01T15:11:15Z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929460fe-d29a-4d01-8b2e-43e02586a271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